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simon\Dropbox\IISHF ITC+THF Working Group\ITC\2025\"/>
    </mc:Choice>
  </mc:AlternateContent>
  <xr:revisionPtr revIDLastSave="0" documentId="13_ncr:1_{652A2DC3-9FAD-4E81-A6A3-4FC070554B0C}" xr6:coauthVersionLast="47" xr6:coauthVersionMax="47" xr10:uidLastSave="{00000000-0000-0000-0000-000000000000}"/>
  <bookViews>
    <workbookView xWindow="-120" yWindow="-120" windowWidth="38640" windowHeight="15720" xr2:uid="{00000000-000D-0000-FFFF-FFFF00000000}"/>
  </bookViews>
  <sheets>
    <sheet name="ITC" sheetId="1" r:id="rId1"/>
    <sheet name="Instruction Manual" sheetId="2" r:id="rId2"/>
    <sheet name="DB" sheetId="3" state="veryHidden" r:id="rId3"/>
  </sheets>
  <definedNames>
    <definedName name="AgeGroup">DB!$H$3:$H$12</definedName>
    <definedName name="AgeGroups">DB!$C$2:$C$8</definedName>
    <definedName name="Countries">DB!$B:$B</definedName>
    <definedName name="Cups">DB!$D$2:$D$20</definedName>
    <definedName name="EventChoice">DB!$D$3:$K$14</definedName>
    <definedName name="EventNumber">DB!$E$3:$E$13</definedName>
    <definedName name="HostCountry">DB!$G$3:$G$12</definedName>
    <definedName name="HostPlace">DB!$F$3:$F$12</definedName>
    <definedName name="position">DB!$A$2:$A$3</definedName>
    <definedName name="_xlnm.Print_Area" localSheetId="1">'Instruction Manual'!$A$1:$N$21</definedName>
    <definedName name="_xlnm.Print_Area" localSheetId="0">ITC!$A$1:$L$70</definedName>
    <definedName name="Z_0D47F1A7_37DF_4DE0_9F35_3553A0248482_.wvu.Cols" localSheetId="0" hidden="1">ITC!$E:$E</definedName>
    <definedName name="Z_0D47F1A7_37DF_4DE0_9F35_3553A0248482_.wvu.PrintArea" localSheetId="0" hidden="1">ITC!$A$1:$L$70</definedName>
  </definedNames>
  <calcPr calcId="191029"/>
  <customWorkbookViews>
    <customWorkbookView name="IISHF View" guid="{0D47F1A7-37DF-4DE0-9F35-3553A0248482}" maximized="1" windowWidth="1916" windowHeight="89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H19" i="1"/>
  <c r="AJ19" i="1"/>
  <c r="H20" i="1"/>
  <c r="P20" i="1" s="1"/>
  <c r="H21" i="1"/>
  <c r="AJ21" i="1" s="1"/>
  <c r="P21" i="1"/>
  <c r="H22" i="1"/>
  <c r="P22" i="1" s="1"/>
  <c r="H23" i="1"/>
  <c r="P23" i="1" s="1"/>
  <c r="H24" i="1"/>
  <c r="AJ24" i="1" s="1"/>
  <c r="P24" i="1"/>
  <c r="J6" i="1"/>
  <c r="H48" i="1"/>
  <c r="P48" i="1" s="1"/>
  <c r="H47" i="1"/>
  <c r="H46" i="1"/>
  <c r="AJ46" i="1" s="1"/>
  <c r="H45" i="1"/>
  <c r="AJ45" i="1" s="1"/>
  <c r="H44" i="1"/>
  <c r="AJ44" i="1" s="1"/>
  <c r="H43" i="1"/>
  <c r="P43" i="1" s="1"/>
  <c r="H42" i="1"/>
  <c r="P42" i="1" s="1"/>
  <c r="AJ42" i="1"/>
  <c r="H41" i="1"/>
  <c r="AJ41" i="1"/>
  <c r="H40" i="1"/>
  <c r="AJ40" i="1" s="1"/>
  <c r="P40" i="1"/>
  <c r="H39" i="1"/>
  <c r="P39" i="1" s="1"/>
  <c r="H38" i="1"/>
  <c r="AJ38" i="1" s="1"/>
  <c r="P38" i="1"/>
  <c r="H37" i="1"/>
  <c r="P37" i="1" s="1"/>
  <c r="H36" i="1"/>
  <c r="AJ36" i="1" s="1"/>
  <c r="H35" i="1"/>
  <c r="AJ35" i="1"/>
  <c r="H34" i="1"/>
  <c r="AJ34" i="1" s="1"/>
  <c r="P34" i="1"/>
  <c r="H33" i="1"/>
  <c r="P33" i="1" s="1"/>
  <c r="H32" i="1"/>
  <c r="AJ32" i="1" s="1"/>
  <c r="H31" i="1"/>
  <c r="P31" i="1" s="1"/>
  <c r="H30" i="1"/>
  <c r="AJ30" i="1" s="1"/>
  <c r="H29" i="1"/>
  <c r="P29" i="1" s="1"/>
  <c r="AJ29" i="1"/>
  <c r="H28" i="1"/>
  <c r="AJ28" i="1"/>
  <c r="H27" i="1"/>
  <c r="P27" i="1" s="1"/>
  <c r="H26" i="1"/>
  <c r="P26" i="1" s="1"/>
  <c r="H25" i="1"/>
  <c r="AJ25" i="1" s="1"/>
  <c r="F8" i="1"/>
  <c r="O19" i="1"/>
  <c r="R19" i="1" s="1"/>
  <c r="AD19" i="1"/>
  <c r="AE19" i="1"/>
  <c r="AF19" i="1"/>
  <c r="AG19" i="1"/>
  <c r="AI19" i="1"/>
  <c r="AK19" i="1"/>
  <c r="AL19" i="1"/>
  <c r="AM19" i="1"/>
  <c r="AN19" i="1"/>
  <c r="O20" i="1"/>
  <c r="R20" i="1"/>
  <c r="AD20" i="1"/>
  <c r="AE20" i="1"/>
  <c r="AF20" i="1"/>
  <c r="AG20" i="1"/>
  <c r="AI20" i="1"/>
  <c r="AK20" i="1"/>
  <c r="AL20" i="1"/>
  <c r="AM20" i="1"/>
  <c r="AN20" i="1"/>
  <c r="O21" i="1"/>
  <c r="R21" i="1" s="1"/>
  <c r="AD21" i="1"/>
  <c r="AE21" i="1"/>
  <c r="AF21" i="1"/>
  <c r="AG21" i="1"/>
  <c r="AI21" i="1"/>
  <c r="AK21" i="1"/>
  <c r="AL21" i="1"/>
  <c r="AM21" i="1"/>
  <c r="AN21" i="1"/>
  <c r="O22" i="1"/>
  <c r="R22" i="1" s="1"/>
  <c r="AD22" i="1"/>
  <c r="AE22" i="1"/>
  <c r="AF22" i="1"/>
  <c r="AG22" i="1"/>
  <c r="AI22" i="1"/>
  <c r="AK22" i="1"/>
  <c r="AL22" i="1"/>
  <c r="AM22" i="1"/>
  <c r="AN22" i="1"/>
  <c r="O23" i="1"/>
  <c r="S23" i="1"/>
  <c r="AD23" i="1"/>
  <c r="AE23" i="1"/>
  <c r="AF23" i="1"/>
  <c r="AG23" i="1"/>
  <c r="AI23" i="1"/>
  <c r="AK23" i="1"/>
  <c r="AL23" i="1"/>
  <c r="AM23" i="1"/>
  <c r="AN23" i="1"/>
  <c r="O24" i="1"/>
  <c r="S24" i="1"/>
  <c r="AD24" i="1"/>
  <c r="AE24" i="1"/>
  <c r="AF24" i="1"/>
  <c r="AG24" i="1"/>
  <c r="AI24" i="1"/>
  <c r="AK24" i="1"/>
  <c r="AL24" i="1"/>
  <c r="AM24" i="1"/>
  <c r="AN24" i="1"/>
  <c r="O25" i="1"/>
  <c r="S25" i="1" s="1"/>
  <c r="AD25" i="1"/>
  <c r="AE25" i="1"/>
  <c r="AF25" i="1"/>
  <c r="AG25" i="1"/>
  <c r="AI25" i="1"/>
  <c r="AK25" i="1"/>
  <c r="AL25" i="1"/>
  <c r="AM25" i="1"/>
  <c r="AN25" i="1"/>
  <c r="O26" i="1"/>
  <c r="R26" i="1"/>
  <c r="AD26" i="1"/>
  <c r="AE26" i="1"/>
  <c r="AF26" i="1"/>
  <c r="AG26" i="1"/>
  <c r="AI26" i="1"/>
  <c r="AK26" i="1"/>
  <c r="AL26" i="1"/>
  <c r="AM26" i="1"/>
  <c r="AN26" i="1"/>
  <c r="O27" i="1"/>
  <c r="S27" i="1" s="1"/>
  <c r="AD27" i="1"/>
  <c r="AE27" i="1"/>
  <c r="AF27" i="1"/>
  <c r="AG27" i="1"/>
  <c r="AI27" i="1"/>
  <c r="AK27" i="1"/>
  <c r="AL27" i="1"/>
  <c r="AM27" i="1"/>
  <c r="AN27" i="1"/>
  <c r="O28" i="1"/>
  <c r="S28" i="1" s="1"/>
  <c r="R28" i="1"/>
  <c r="AD28" i="1"/>
  <c r="AE28" i="1"/>
  <c r="AF28" i="1"/>
  <c r="AG28" i="1"/>
  <c r="AI28" i="1"/>
  <c r="AK28" i="1"/>
  <c r="AL28" i="1"/>
  <c r="AM28" i="1"/>
  <c r="AN28" i="1"/>
  <c r="O29" i="1"/>
  <c r="S29" i="1" s="1"/>
  <c r="R29" i="1"/>
  <c r="AD29" i="1"/>
  <c r="AE29" i="1"/>
  <c r="AF29" i="1"/>
  <c r="AG29" i="1"/>
  <c r="AI29" i="1"/>
  <c r="AK29" i="1"/>
  <c r="AL29" i="1"/>
  <c r="AM29" i="1"/>
  <c r="AN29" i="1"/>
  <c r="O30" i="1"/>
  <c r="S30" i="1" s="1"/>
  <c r="AD30" i="1"/>
  <c r="AE30" i="1"/>
  <c r="AF30" i="1"/>
  <c r="AG30" i="1"/>
  <c r="AI30" i="1"/>
  <c r="AK30" i="1"/>
  <c r="AL30" i="1"/>
  <c r="AM30" i="1"/>
  <c r="AN30" i="1"/>
  <c r="O31" i="1"/>
  <c r="S31" i="1"/>
  <c r="AD31" i="1"/>
  <c r="AE31" i="1"/>
  <c r="AF31" i="1"/>
  <c r="AG31" i="1"/>
  <c r="AI31" i="1"/>
  <c r="AK31" i="1"/>
  <c r="AL31" i="1"/>
  <c r="AM31" i="1"/>
  <c r="AN31" i="1"/>
  <c r="O32" i="1"/>
  <c r="R32" i="1"/>
  <c r="AD32" i="1"/>
  <c r="AE32" i="1"/>
  <c r="AF32" i="1"/>
  <c r="AG32" i="1"/>
  <c r="AI32" i="1"/>
  <c r="AK32" i="1"/>
  <c r="AL32" i="1"/>
  <c r="AM32" i="1"/>
  <c r="AN32" i="1"/>
  <c r="O33" i="1"/>
  <c r="R33" i="1"/>
  <c r="S33" i="1"/>
  <c r="AD33" i="1"/>
  <c r="AE33" i="1"/>
  <c r="AF33" i="1"/>
  <c r="AG33" i="1"/>
  <c r="AI33" i="1"/>
  <c r="AK33" i="1"/>
  <c r="AL33" i="1"/>
  <c r="AM33" i="1"/>
  <c r="AN33" i="1"/>
  <c r="O34" i="1"/>
  <c r="R34" i="1"/>
  <c r="S34" i="1"/>
  <c r="AD34" i="1"/>
  <c r="AE34" i="1"/>
  <c r="AF34" i="1"/>
  <c r="AG34" i="1"/>
  <c r="AI34" i="1"/>
  <c r="AK34" i="1"/>
  <c r="AL34" i="1"/>
  <c r="AM34" i="1"/>
  <c r="AN34" i="1"/>
  <c r="O35" i="1"/>
  <c r="R35" i="1" s="1"/>
  <c r="S35" i="1"/>
  <c r="AD35" i="1"/>
  <c r="AE35" i="1"/>
  <c r="AF35" i="1"/>
  <c r="AG35" i="1"/>
  <c r="AI35" i="1"/>
  <c r="AK35" i="1"/>
  <c r="AL35" i="1"/>
  <c r="AM35" i="1"/>
  <c r="AN35" i="1"/>
  <c r="O36" i="1"/>
  <c r="R36" i="1"/>
  <c r="AD36" i="1"/>
  <c r="AE36" i="1"/>
  <c r="AF36" i="1"/>
  <c r="AG36" i="1"/>
  <c r="AI36" i="1"/>
  <c r="AK36" i="1"/>
  <c r="AL36" i="1"/>
  <c r="AM36" i="1"/>
  <c r="AN36" i="1"/>
  <c r="O37" i="1"/>
  <c r="R37" i="1" s="1"/>
  <c r="AD37" i="1"/>
  <c r="AE37" i="1"/>
  <c r="AF37" i="1"/>
  <c r="AG37" i="1"/>
  <c r="AI37" i="1"/>
  <c r="AK37" i="1"/>
  <c r="AL37" i="1"/>
  <c r="AM37" i="1"/>
  <c r="AN37" i="1"/>
  <c r="O38" i="1"/>
  <c r="S38" i="1" s="1"/>
  <c r="AD38" i="1"/>
  <c r="AE38" i="1"/>
  <c r="AF38" i="1"/>
  <c r="AG38" i="1"/>
  <c r="AI38" i="1"/>
  <c r="AK38" i="1"/>
  <c r="AL38" i="1"/>
  <c r="AM38" i="1"/>
  <c r="AN38" i="1"/>
  <c r="O39" i="1"/>
  <c r="S39" i="1" s="1"/>
  <c r="AD39" i="1"/>
  <c r="AE39" i="1"/>
  <c r="AF39" i="1"/>
  <c r="AG39" i="1"/>
  <c r="AI39" i="1"/>
  <c r="AK39" i="1"/>
  <c r="AL39" i="1"/>
  <c r="AM39" i="1"/>
  <c r="AN39" i="1"/>
  <c r="O40" i="1"/>
  <c r="R40" i="1" s="1"/>
  <c r="AD40" i="1"/>
  <c r="AE40" i="1"/>
  <c r="AF40" i="1"/>
  <c r="AG40" i="1"/>
  <c r="AI40" i="1"/>
  <c r="AK40" i="1"/>
  <c r="AL40" i="1"/>
  <c r="AM40" i="1"/>
  <c r="AN40" i="1"/>
  <c r="O41" i="1"/>
  <c r="R41" i="1" s="1"/>
  <c r="P41" i="1"/>
  <c r="AD41" i="1"/>
  <c r="AE41" i="1"/>
  <c r="AF41" i="1"/>
  <c r="AG41" i="1"/>
  <c r="AI41" i="1"/>
  <c r="AK41" i="1"/>
  <c r="AL41" i="1"/>
  <c r="AM41" i="1"/>
  <c r="AN41" i="1"/>
  <c r="O42" i="1"/>
  <c r="S42" i="1" s="1"/>
  <c r="AD42" i="1"/>
  <c r="AE42" i="1"/>
  <c r="AF42" i="1"/>
  <c r="AG42" i="1"/>
  <c r="AI42" i="1"/>
  <c r="AK42" i="1"/>
  <c r="AL42" i="1"/>
  <c r="AM42" i="1"/>
  <c r="AN42" i="1"/>
  <c r="O43" i="1"/>
  <c r="S43" i="1" s="1"/>
  <c r="AD43" i="1"/>
  <c r="AE43" i="1"/>
  <c r="AF43" i="1"/>
  <c r="AG43" i="1"/>
  <c r="AI43" i="1"/>
  <c r="AK43" i="1"/>
  <c r="AL43" i="1"/>
  <c r="AM43" i="1"/>
  <c r="AN43" i="1"/>
  <c r="O44" i="1"/>
  <c r="S44" i="1" s="1"/>
  <c r="R44" i="1"/>
  <c r="AD44" i="1"/>
  <c r="AE44" i="1"/>
  <c r="AF44" i="1"/>
  <c r="AG44" i="1"/>
  <c r="AI44" i="1"/>
  <c r="AK44" i="1"/>
  <c r="AL44" i="1"/>
  <c r="AM44" i="1"/>
  <c r="AN44" i="1"/>
  <c r="O45" i="1"/>
  <c r="S45" i="1" s="1"/>
  <c r="R45" i="1"/>
  <c r="AD45" i="1"/>
  <c r="AE45" i="1"/>
  <c r="AF45" i="1"/>
  <c r="AG45" i="1"/>
  <c r="AI45" i="1"/>
  <c r="AK45" i="1"/>
  <c r="AL45" i="1"/>
  <c r="AM45" i="1"/>
  <c r="AN45" i="1"/>
  <c r="O46" i="1"/>
  <c r="R46" i="1" s="1"/>
  <c r="S46" i="1"/>
  <c r="AD46" i="1"/>
  <c r="AE46" i="1"/>
  <c r="AF46" i="1"/>
  <c r="AG46" i="1"/>
  <c r="AI46" i="1"/>
  <c r="AK46" i="1"/>
  <c r="AL46" i="1"/>
  <c r="AM46" i="1"/>
  <c r="AN46" i="1"/>
  <c r="O47" i="1"/>
  <c r="R47" i="1"/>
  <c r="P47" i="1"/>
  <c r="AD47" i="1"/>
  <c r="AE47" i="1"/>
  <c r="AF47" i="1"/>
  <c r="AG47" i="1"/>
  <c r="AI47" i="1"/>
  <c r="AJ47" i="1"/>
  <c r="AK47" i="1"/>
  <c r="AL47" i="1"/>
  <c r="AM47" i="1"/>
  <c r="AN47" i="1"/>
  <c r="O48" i="1"/>
  <c r="R48" i="1" s="1"/>
  <c r="S48" i="1"/>
  <c r="AD48" i="1"/>
  <c r="AE48" i="1"/>
  <c r="AF48" i="1"/>
  <c r="AG48" i="1"/>
  <c r="AI48" i="1"/>
  <c r="AK48" i="1"/>
  <c r="AL48" i="1"/>
  <c r="AM48" i="1"/>
  <c r="AN48" i="1"/>
  <c r="AD50" i="1"/>
  <c r="AE50" i="1"/>
  <c r="AF50" i="1"/>
  <c r="AG50" i="1"/>
  <c r="AJ50" i="1"/>
  <c r="AL50" i="1"/>
  <c r="AM50" i="1"/>
  <c r="AN50" i="1"/>
  <c r="AD51" i="1"/>
  <c r="AE51" i="1"/>
  <c r="AF51" i="1"/>
  <c r="AG51" i="1"/>
  <c r="AJ51" i="1"/>
  <c r="AL51" i="1"/>
  <c r="AM51" i="1"/>
  <c r="AN51" i="1"/>
  <c r="AD52" i="1"/>
  <c r="AE52" i="1"/>
  <c r="AF52" i="1"/>
  <c r="AG52" i="1"/>
  <c r="AJ52" i="1"/>
  <c r="AL52" i="1"/>
  <c r="AM52" i="1"/>
  <c r="AN52" i="1"/>
  <c r="AD53" i="1"/>
  <c r="AE53" i="1"/>
  <c r="AF53" i="1"/>
  <c r="AG53" i="1"/>
  <c r="AJ53" i="1"/>
  <c r="AL53" i="1"/>
  <c r="AM53" i="1"/>
  <c r="AN53" i="1"/>
  <c r="AD54" i="1"/>
  <c r="AE54" i="1"/>
  <c r="AF54" i="1"/>
  <c r="AG54" i="1"/>
  <c r="AJ54" i="1"/>
  <c r="AL54" i="1"/>
  <c r="AM54" i="1"/>
  <c r="AN54" i="1"/>
  <c r="AD55" i="1"/>
  <c r="AE55" i="1"/>
  <c r="AF55" i="1"/>
  <c r="AG55" i="1"/>
  <c r="AJ55" i="1"/>
  <c r="AL55" i="1"/>
  <c r="AM55" i="1"/>
  <c r="AN55" i="1"/>
  <c r="AD56" i="1"/>
  <c r="AE56" i="1"/>
  <c r="AF56" i="1"/>
  <c r="AG56" i="1"/>
  <c r="AJ56" i="1"/>
  <c r="AL56" i="1"/>
  <c r="AM56" i="1"/>
  <c r="AN56" i="1"/>
  <c r="AD57" i="1"/>
  <c r="AE57" i="1"/>
  <c r="AF57" i="1"/>
  <c r="AG57" i="1"/>
  <c r="AJ57" i="1"/>
  <c r="AL57" i="1"/>
  <c r="AM57" i="1"/>
  <c r="AN57" i="1"/>
  <c r="F4" i="1"/>
  <c r="P16" i="1" s="1"/>
  <c r="F6" i="1"/>
  <c r="R1" i="1" s="1"/>
  <c r="F9" i="1"/>
  <c r="F3" i="1"/>
  <c r="P7" i="1" s="1"/>
  <c r="R31" i="1"/>
  <c r="S26" i="1"/>
  <c r="R23" i="1"/>
  <c r="S37" i="1"/>
  <c r="S21" i="1"/>
  <c r="S41" i="1"/>
  <c r="S20" i="1"/>
  <c r="P44" i="1"/>
  <c r="AJ23" i="1"/>
  <c r="S47" i="1"/>
  <c r="S36" i="1"/>
  <c r="R39" i="1"/>
  <c r="P28" i="1"/>
  <c r="P32" i="1"/>
  <c r="AJ20" i="1"/>
  <c r="P36" i="1"/>
  <c r="R24" i="1"/>
  <c r="S32" i="1"/>
  <c r="S19" i="1"/>
  <c r="P35" i="1"/>
  <c r="P19" i="1"/>
  <c r="R38" i="1" l="1"/>
  <c r="P46" i="1"/>
  <c r="S40" i="1"/>
  <c r="AJ22" i="1"/>
  <c r="AJ43" i="1"/>
  <c r="AJ48" i="1"/>
  <c r="P45" i="1"/>
  <c r="P30" i="1"/>
  <c r="AJ31" i="1"/>
  <c r="AJ39" i="1"/>
  <c r="P18" i="1"/>
  <c r="P25" i="1"/>
  <c r="AJ37" i="1"/>
  <c r="R30" i="1"/>
  <c r="Q5" i="1"/>
  <c r="R9" i="1"/>
  <c r="Q8" i="1"/>
  <c r="R7" i="1"/>
  <c r="Q6" i="1"/>
  <c r="Q9" i="1"/>
  <c r="R4" i="1"/>
  <c r="Q4" i="1"/>
  <c r="V16" i="1"/>
  <c r="W16" i="1" s="1"/>
  <c r="U16" i="1"/>
  <c r="T16" i="1" s="1"/>
  <c r="R8" i="1"/>
  <c r="Q7" i="1"/>
  <c r="R25" i="1"/>
  <c r="S22" i="1"/>
  <c r="AJ26" i="1"/>
  <c r="P6" i="1"/>
  <c r="R6" i="1" s="1"/>
  <c r="P5" i="1"/>
  <c r="R5" i="1" s="1"/>
  <c r="A8" i="1"/>
  <c r="F15" i="1"/>
  <c r="R27" i="1"/>
  <c r="AJ27" i="1"/>
  <c r="AJ33" i="1"/>
  <c r="R43" i="1"/>
  <c r="R42" i="1"/>
  <c r="T29" i="1" l="1"/>
  <c r="S16" i="1"/>
  <c r="R16" i="1" s="1"/>
  <c r="W30" i="1"/>
  <c r="W41" i="1"/>
  <c r="W44" i="1"/>
  <c r="W35" i="1"/>
  <c r="W26" i="1"/>
  <c r="W21" i="1"/>
  <c r="W31" i="1"/>
  <c r="W45" i="1"/>
  <c r="W46" i="1"/>
  <c r="W19" i="1"/>
  <c r="W48" i="1"/>
  <c r="W33" i="1"/>
  <c r="W42" i="1"/>
  <c r="W24" i="1"/>
  <c r="W47" i="1"/>
  <c r="W25" i="1"/>
  <c r="W20" i="1"/>
  <c r="W23" i="1"/>
  <c r="W38" i="1"/>
  <c r="W43" i="1"/>
  <c r="W37" i="1"/>
  <c r="W22" i="1"/>
  <c r="W29" i="1"/>
  <c r="W28" i="1"/>
  <c r="W36" i="1"/>
  <c r="W32" i="1"/>
  <c r="W27" i="1"/>
  <c r="W34" i="1"/>
  <c r="W39" i="1"/>
  <c r="W40" i="1"/>
  <c r="T35" i="1"/>
  <c r="T41" i="1"/>
  <c r="T39" i="1"/>
  <c r="T19" i="1"/>
  <c r="T47" i="1"/>
  <c r="T21" i="1"/>
  <c r="T22" i="1"/>
  <c r="T37" i="1"/>
  <c r="T45" i="1"/>
  <c r="T23" i="1"/>
  <c r="T42" i="1"/>
  <c r="T44" i="1"/>
  <c r="T26" i="1"/>
  <c r="U28" i="1"/>
  <c r="T46" i="1"/>
  <c r="T28" i="1"/>
  <c r="T25" i="1"/>
  <c r="T20" i="1"/>
  <c r="T36" i="1"/>
  <c r="T24" i="1"/>
  <c r="T33" i="1"/>
  <c r="T40" i="1"/>
  <c r="T43" i="1"/>
  <c r="T32" i="1"/>
  <c r="T34" i="1"/>
  <c r="U23" i="1"/>
  <c r="T30" i="1"/>
  <c r="T38" i="1"/>
  <c r="T48" i="1"/>
  <c r="T27" i="1"/>
  <c r="T31" i="1"/>
  <c r="U32" i="1"/>
  <c r="U29" i="1"/>
  <c r="U44" i="1"/>
  <c r="U31" i="1"/>
  <c r="U39" i="1"/>
  <c r="U38" i="1"/>
  <c r="U35" i="1"/>
  <c r="U30" i="1"/>
  <c r="U45" i="1"/>
  <c r="U48" i="1"/>
  <c r="U41" i="1"/>
  <c r="U46" i="1"/>
  <c r="U34" i="1"/>
  <c r="U36" i="1"/>
  <c r="U42" i="1"/>
  <c r="U19" i="1"/>
  <c r="U37" i="1"/>
  <c r="U26" i="1"/>
  <c r="U22" i="1"/>
  <c r="U33" i="1"/>
  <c r="U43" i="1"/>
  <c r="U25" i="1"/>
  <c r="U47" i="1"/>
  <c r="U40" i="1"/>
  <c r="U21" i="1"/>
  <c r="U27" i="1"/>
  <c r="U24" i="1"/>
  <c r="U20" i="1"/>
  <c r="X21" i="1" l="1"/>
  <c r="Q25" i="1"/>
  <c r="X22" i="1"/>
  <c r="Q23" i="1"/>
  <c r="Q41" i="1"/>
  <c r="Q28" i="1"/>
  <c r="X19" i="1"/>
  <c r="X28" i="1"/>
  <c r="Q42" i="1"/>
  <c r="X41" i="1"/>
  <c r="Q26" i="1"/>
  <c r="Q20" i="1"/>
  <c r="X33" i="1"/>
  <c r="X26" i="1"/>
  <c r="X43" i="1"/>
  <c r="X23" i="1"/>
  <c r="Q27" i="1"/>
  <c r="Q21" i="1"/>
  <c r="X27" i="1"/>
  <c r="Q40" i="1"/>
  <c r="X40" i="1"/>
  <c r="X44" i="1"/>
  <c r="Q44" i="1"/>
  <c r="Q36" i="1"/>
  <c r="X36" i="1"/>
  <c r="X34" i="1"/>
  <c r="Q34" i="1"/>
  <c r="X46" i="1"/>
  <c r="Q46" i="1"/>
  <c r="Q33" i="1"/>
  <c r="Q39" i="1"/>
  <c r="X39" i="1"/>
  <c r="Q31" i="1"/>
  <c r="X31" i="1"/>
  <c r="Q48" i="1"/>
  <c r="X48" i="1"/>
  <c r="N48" i="1" s="1"/>
  <c r="Q37" i="1"/>
  <c r="X37" i="1"/>
  <c r="X47" i="1"/>
  <c r="N47" i="1" s="1"/>
  <c r="Q47" i="1"/>
  <c r="X42" i="1"/>
  <c r="Q29" i="1"/>
  <c r="X29" i="1"/>
  <c r="Q32" i="1"/>
  <c r="X32" i="1"/>
  <c r="X20" i="1"/>
  <c r="Q43" i="1"/>
  <c r="Q45" i="1"/>
  <c r="X45" i="1"/>
  <c r="Q24" i="1"/>
  <c r="X24" i="1"/>
  <c r="X30" i="1"/>
  <c r="Q30" i="1"/>
  <c r="Q22" i="1"/>
  <c r="X25" i="1"/>
  <c r="Q19" i="1"/>
  <c r="X35" i="1"/>
  <c r="Q35" i="1"/>
  <c r="Q38" i="1"/>
  <c r="X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Taschner Daniel</author>
    <author>...</author>
  </authors>
  <commentList>
    <comment ref="F5" authorId="0" shapeId="0" xr:uid="{00000000-0006-0000-0000-000001000000}">
      <text>
        <r>
          <rPr>
            <sz val="11"/>
            <rFont val="Frutiger 45 Light"/>
          </rPr>
          <t xml:space="preserve">Select and Event Name.
</t>
        </r>
      </text>
    </comment>
    <comment ref="C18" authorId="0" shapeId="0" xr:uid="{00000000-0006-0000-0000-000002000000}">
      <text>
        <r>
          <rPr>
            <sz val="9"/>
            <color indexed="81"/>
            <rFont val="Tahoma"/>
            <family val="2"/>
          </rPr>
          <t>use this column only if it is a Goalkeeper</t>
        </r>
      </text>
    </comment>
    <comment ref="D18" authorId="0" shapeId="0" xr:uid="{00000000-0006-0000-0000-000003000000}">
      <text>
        <r>
          <rPr>
            <sz val="9"/>
            <color indexed="81"/>
            <rFont val="Tahoma"/>
            <family val="2"/>
          </rPr>
          <t xml:space="preserve">Example:
</t>
        </r>
        <r>
          <rPr>
            <b/>
            <sz val="9"/>
            <color indexed="81"/>
            <rFont val="Tahoma"/>
            <family val="2"/>
          </rPr>
          <t>TASCHNER Daniel</t>
        </r>
        <r>
          <rPr>
            <sz val="9"/>
            <color indexed="81"/>
            <rFont val="Tahoma"/>
            <family val="2"/>
          </rPr>
          <t xml:space="preserve"> 
do not use , / .  to separate LAST NAME and First Name
</t>
        </r>
      </text>
    </comment>
    <comment ref="K18" authorId="1" shapeId="0" xr:uid="{00000000-0006-0000-0000-000004000000}">
      <text>
        <r>
          <rPr>
            <sz val="9"/>
            <color indexed="81"/>
            <rFont val="Tahoma"/>
            <family val="2"/>
          </rPr>
          <t>The NMA must check and confirm the eligibility of all players listed on the ITC and under “NMA CHECK” to confirm the data and eligibility of each person with the word “OK” or in case of refusal to write the word “NO” and the reason for this in the column “NMA Comments”.</t>
        </r>
      </text>
    </comment>
    <comment ref="AF18" authorId="0" shapeId="0" xr:uid="{00000000-0006-0000-0000-000005000000}">
      <text>
        <r>
          <rPr>
            <sz val="9"/>
            <color indexed="81"/>
            <rFont val="Tahoma"/>
            <family val="2"/>
          </rPr>
          <t>use this column only if it is a Goalkeeper</t>
        </r>
      </text>
    </comment>
    <comment ref="AG18" authorId="0" shapeId="0" xr:uid="{00000000-0006-0000-0000-000006000000}">
      <text>
        <r>
          <rPr>
            <sz val="9"/>
            <color indexed="81"/>
            <rFont val="Tahoma"/>
            <family val="2"/>
          </rPr>
          <t xml:space="preserve">Example:
</t>
        </r>
        <r>
          <rPr>
            <b/>
            <sz val="9"/>
            <color indexed="81"/>
            <rFont val="Tahoma"/>
            <family val="2"/>
          </rPr>
          <t>TASCHNER Daniel</t>
        </r>
        <r>
          <rPr>
            <sz val="9"/>
            <color indexed="81"/>
            <rFont val="Tahoma"/>
            <family val="2"/>
          </rPr>
          <t xml:space="preserve"> 
do not use , / .  to separate LAST NAME and First Name
</t>
        </r>
      </text>
    </comment>
    <comment ref="AM18" authorId="1" shapeId="0" xr:uid="{00000000-0006-0000-0000-000007000000}">
      <text>
        <r>
          <rPr>
            <sz val="9"/>
            <color indexed="81"/>
            <rFont val="Tahoma"/>
            <family val="2"/>
          </rPr>
          <t>The NMA must check and confirm the eligibility of all players listed on the ITC and under “NMA CHECK” to confirm the data and eligibility of each person with the word “OK” or in case of refusal to write the word “NO” and the reason for this in the column “NMA Comments”.</t>
        </r>
      </text>
    </comment>
    <comment ref="K49" authorId="1" shapeId="0" xr:uid="{00000000-0006-0000-0000-000008000000}">
      <text>
        <r>
          <rPr>
            <sz val="9"/>
            <color indexed="81"/>
            <rFont val="Tahoma"/>
            <family val="2"/>
          </rPr>
          <t>The NMA must check and confirm the eligibility of all officials listed on the ITC and under “NMA CHECK” to confirm the data and eligibility of each person with the word “OK” or in case of refusal to write the word “NO” and the reason for this in the column “NMA Comments”.</t>
        </r>
      </text>
    </comment>
    <comment ref="AM49" authorId="1" shapeId="0" xr:uid="{00000000-0006-0000-0000-000009000000}">
      <text>
        <r>
          <rPr>
            <sz val="9"/>
            <color indexed="81"/>
            <rFont val="Tahoma"/>
            <family val="2"/>
          </rPr>
          <t>The NMA must check and confirm the eligibility of all officials listed on the ITC and under “NMA CHECK” to confirm the data and eligibility of each person with the word “OK” or in case of refusal to write the word “NO” and the reason for this in the column “NMA Comments”.</t>
        </r>
      </text>
    </comment>
  </commentList>
</comments>
</file>

<file path=xl/sharedStrings.xml><?xml version="1.0" encoding="utf-8"?>
<sst xmlns="http://schemas.openxmlformats.org/spreadsheetml/2006/main" count="444" uniqueCount="379">
  <si>
    <t>Event Number  :</t>
  </si>
  <si>
    <t>Event Name  :</t>
  </si>
  <si>
    <t>TEAM  :</t>
  </si>
  <si>
    <t>Team</t>
  </si>
  <si>
    <t>Event Location  :</t>
  </si>
  <si>
    <t>ITC Number :</t>
  </si>
  <si>
    <t>Goalkeeper</t>
  </si>
  <si>
    <t>Year of birth</t>
  </si>
  <si>
    <t>Nationality</t>
  </si>
  <si>
    <t>IISHF</t>
  </si>
  <si>
    <t>ACTION</t>
  </si>
  <si>
    <t>Completed and Approved</t>
  </si>
  <si>
    <t>Received from the Team</t>
  </si>
  <si>
    <t>Sent to IISHF</t>
  </si>
  <si>
    <t>Received from NMA</t>
  </si>
  <si>
    <t>Checked and Approved</t>
  </si>
  <si>
    <t>RESPONSIBLE</t>
  </si>
  <si>
    <t>LICENCE NUMBER</t>
  </si>
  <si>
    <t>LAST NAME / First Name</t>
  </si>
  <si>
    <r>
      <t xml:space="preserve">FUNCTION 
</t>
    </r>
    <r>
      <rPr>
        <b/>
        <i/>
        <sz val="9"/>
        <color indexed="10"/>
        <rFont val="Arial"/>
        <family val="2"/>
      </rPr>
      <t>(please precise for each person)</t>
    </r>
  </si>
  <si>
    <t>NMA Check</t>
  </si>
  <si>
    <t>POSITION</t>
  </si>
  <si>
    <t>Fields to be signed by the domestic NMA</t>
  </si>
  <si>
    <t>Fields to be signed by IISHF</t>
  </si>
  <si>
    <t>PLAYERS</t>
  </si>
  <si>
    <t>1st Shirt No.</t>
  </si>
  <si>
    <t>NMA Comments</t>
  </si>
  <si>
    <t>Hosting Country  :</t>
  </si>
  <si>
    <t>Team Signatory :</t>
  </si>
  <si>
    <t>Name of Hosting Club :</t>
  </si>
  <si>
    <t>International Team Certification (ITC)</t>
  </si>
  <si>
    <t>Fields to be signed by the team</t>
  </si>
  <si>
    <t>The IISHF will check and approve the ITC with signature.</t>
  </si>
  <si>
    <t>HOW TO PROCEED FILLING OUT THE ITC</t>
  </si>
  <si>
    <t>Only at international Non-Title-Events (B-Tournaments) it is possible for a team to take one guest player from another team. This guest player must be listed and separately marked on the International Team Certificate (ITC) in the column “Comments” as GUEST PLAYER. A guest player only gets the IISHF approval if the club applying for the ITC produces a written confirmation of the home club of the guest player.</t>
  </si>
  <si>
    <t>Only at international Non-Title-Events (B-Tournaments) a combination team (players from different teams) may take part – in this case please pay attention and completely follow point 17.8 IISHF Regulations.</t>
  </si>
  <si>
    <r>
      <t>When the ITC is completed by the team, the team official (Team Signatory) has to sign the ITC and send via email to his domestic National Member Association (NMA) Contact</t>
    </r>
    <r>
      <rPr>
        <sz val="10"/>
        <rFont val="Frutiger 45 Light"/>
      </rPr>
      <t xml:space="preserve">.
With the signature the Team Signatory shall confirm that
- the players listed are covered by insurance against accidental injury and for any medical treatment if travelling abroad.
- the Club or Team has liability insurance for any property damages caused at the venue. 
- the Club or Team recognizes and complies with the IISHF Constitution and IISHF Regulations
- eligibility to play according to article 17 IISHF Regulations are completely followed. </t>
    </r>
  </si>
  <si>
    <t>NATIONAL MEMBER ASSOCIATION (NMA)</t>
  </si>
  <si>
    <t>The NMA must check and confirm the eligibility of all players/officials listed on the ITC and to confirm the data and eligibility of each person in the column "NMA check" with the word "OK" or in the case of decline to write the word "NO" incl. the reason for decline in the column "NMA Comments".</t>
  </si>
  <si>
    <t>INTERNATIONAL INLINE SKATER HOCKEY FEDERATION (IISHF)</t>
  </si>
  <si>
    <t>CLUB / TEAM</t>
  </si>
  <si>
    <t xml:space="preserve">The NMA shall please be aware that incorrect data and/or information will result to Disciplinary Action by IISHF. </t>
  </si>
  <si>
    <t>NMA / IISHF
 Comments</t>
  </si>
  <si>
    <t>The IISHF will send the approved ITC to the NMA of the relevant team and additionally to the host of the event.</t>
  </si>
  <si>
    <t>Sent Approved ITC to NMA + Host</t>
  </si>
  <si>
    <t>Officials</t>
  </si>
  <si>
    <t>Licence number</t>
  </si>
  <si>
    <t>First Name</t>
  </si>
  <si>
    <t>LAST NAME</t>
  </si>
  <si>
    <t>Age Group :</t>
  </si>
  <si>
    <t>Veteran</t>
  </si>
  <si>
    <t>Senior</t>
  </si>
  <si>
    <t>U19</t>
  </si>
  <si>
    <t>U16</t>
  </si>
  <si>
    <t>U13</t>
  </si>
  <si>
    <t>Group</t>
  </si>
  <si>
    <t>Girl</t>
  </si>
  <si>
    <t>Gender</t>
  </si>
  <si>
    <t>Girl overage</t>
  </si>
  <si>
    <t>Overage</t>
  </si>
  <si>
    <t>Oldest</t>
  </si>
  <si>
    <t>Youngest</t>
  </si>
  <si>
    <t>Underage</t>
  </si>
  <si>
    <t>U10</t>
  </si>
  <si>
    <t>Start &amp; End Event Date  :</t>
  </si>
  <si>
    <t>-</t>
  </si>
  <si>
    <t>When the ITC is approved by the NMA, the NMA has to sign the ITC and send via email to IISHF ITC Officer (itc@iishf.com) .</t>
  </si>
  <si>
    <t>Issuing Country:</t>
  </si>
  <si>
    <t>Austria</t>
  </si>
  <si>
    <t>Germany</t>
  </si>
  <si>
    <t>Switzerland</t>
  </si>
  <si>
    <t>Denmark</t>
  </si>
  <si>
    <t>Israel</t>
  </si>
  <si>
    <t>Netherlands</t>
  </si>
  <si>
    <t>France</t>
  </si>
  <si>
    <t>Croatia</t>
  </si>
  <si>
    <t>Ukraine</t>
  </si>
  <si>
    <t>Poland</t>
  </si>
  <si>
    <t>United Kingdom</t>
  </si>
  <si>
    <t>India</t>
  </si>
  <si>
    <t>Pakistan</t>
  </si>
  <si>
    <t>Russia</t>
  </si>
  <si>
    <t>Spain</t>
  </si>
  <si>
    <t>Afghanistan</t>
  </si>
  <si>
    <t>Albania</t>
  </si>
  <si>
    <t>Algeria</t>
  </si>
  <si>
    <t>American Samoa</t>
  </si>
  <si>
    <t>Andorra</t>
  </si>
  <si>
    <t>Angola</t>
  </si>
  <si>
    <t>Anguilla</t>
  </si>
  <si>
    <t>Antigua &amp; Barbuda</t>
  </si>
  <si>
    <t>Argentina</t>
  </si>
  <si>
    <t>Armenia</t>
  </si>
  <si>
    <t>Aruba</t>
  </si>
  <si>
    <t>Australia</t>
  </si>
  <si>
    <t>Azerbaijan</t>
  </si>
  <si>
    <t>Bahamas, The</t>
  </si>
  <si>
    <t>Bahrain</t>
  </si>
  <si>
    <t>Bangladesh</t>
  </si>
  <si>
    <t>Barbados</t>
  </si>
  <si>
    <t>Belarus</t>
  </si>
  <si>
    <t>Belgium</t>
  </si>
  <si>
    <t>Belize</t>
  </si>
  <si>
    <t>Benin</t>
  </si>
  <si>
    <t>Bermuda</t>
  </si>
  <si>
    <t>Bhutan</t>
  </si>
  <si>
    <t>Bolivia</t>
  </si>
  <si>
    <t>Bosnia &amp; Herzegovina</t>
  </si>
  <si>
    <t>Botswana</t>
  </si>
  <si>
    <t>Brazil</t>
  </si>
  <si>
    <t>British Virgin Is.</t>
  </si>
  <si>
    <t>Brunei</t>
  </si>
  <si>
    <t>Bulgaria</t>
  </si>
  <si>
    <t>Burkina Faso</t>
  </si>
  <si>
    <t>Burma</t>
  </si>
  <si>
    <t>Burundi</t>
  </si>
  <si>
    <t>Cambodia</t>
  </si>
  <si>
    <t>Cameroon</t>
  </si>
  <si>
    <t>Canada</t>
  </si>
  <si>
    <t>Cape Verde</t>
  </si>
  <si>
    <t>Cayman Islands</t>
  </si>
  <si>
    <t>Central African Rep.</t>
  </si>
  <si>
    <t>Chad</t>
  </si>
  <si>
    <t>Chile</t>
  </si>
  <si>
    <t>China</t>
  </si>
  <si>
    <t>Colombia</t>
  </si>
  <si>
    <t>Comoros</t>
  </si>
  <si>
    <t>Congo, Dem. Rep.</t>
  </si>
  <si>
    <t>Congo, Repub. of the</t>
  </si>
  <si>
    <t>Cook Islands</t>
  </si>
  <si>
    <t>Costa Rica</t>
  </si>
  <si>
    <t>Cote d'Ivoire</t>
  </si>
  <si>
    <t>Cuba</t>
  </si>
  <si>
    <t>Cyprus</t>
  </si>
  <si>
    <t>Czech Republic</t>
  </si>
  <si>
    <t>Djibouti</t>
  </si>
  <si>
    <t>Dominica</t>
  </si>
  <si>
    <t>Dominican Republic</t>
  </si>
  <si>
    <t>East Timor</t>
  </si>
  <si>
    <t>Ecuador</t>
  </si>
  <si>
    <t>Egypt</t>
  </si>
  <si>
    <t>El Salvador</t>
  </si>
  <si>
    <t>Equatorial Guinea</t>
  </si>
  <si>
    <t>Eritrea</t>
  </si>
  <si>
    <t>Estonia</t>
  </si>
  <si>
    <t>Ethiopia</t>
  </si>
  <si>
    <t>Faroe Islands</t>
  </si>
  <si>
    <t>Fiji</t>
  </si>
  <si>
    <t>Finland</t>
  </si>
  <si>
    <t>French Guiana</t>
  </si>
  <si>
    <t>French Polynesia</t>
  </si>
  <si>
    <t>Gabon</t>
  </si>
  <si>
    <t>Gambia, The</t>
  </si>
  <si>
    <t>Gaza Strip</t>
  </si>
  <si>
    <t>Georgia</t>
  </si>
  <si>
    <t>Ghana</t>
  </si>
  <si>
    <t>Gibraltar</t>
  </si>
  <si>
    <t>Greece</t>
  </si>
  <si>
    <t>Greenland</t>
  </si>
  <si>
    <t>Grenada</t>
  </si>
  <si>
    <t>Guadeloupe</t>
  </si>
  <si>
    <t>Guam</t>
  </si>
  <si>
    <t>Guatemala</t>
  </si>
  <si>
    <t>Guernsey</t>
  </si>
  <si>
    <t>Guinea</t>
  </si>
  <si>
    <t>Guinea-Bissau</t>
  </si>
  <si>
    <t>Guyana</t>
  </si>
  <si>
    <t>Haiti</t>
  </si>
  <si>
    <t>Honduras</t>
  </si>
  <si>
    <t>Hong Kong</t>
  </si>
  <si>
    <t>Hungary</t>
  </si>
  <si>
    <t>Iceland</t>
  </si>
  <si>
    <t>Indonesia</t>
  </si>
  <si>
    <t>Iran</t>
  </si>
  <si>
    <t>Iraq</t>
  </si>
  <si>
    <t>Ireland</t>
  </si>
  <si>
    <t>Isle of Man</t>
  </si>
  <si>
    <t>Italy</t>
  </si>
  <si>
    <t>Jamaica</t>
  </si>
  <si>
    <t>Japan</t>
  </si>
  <si>
    <t>Jersey</t>
  </si>
  <si>
    <t>Jordan</t>
  </si>
  <si>
    <t>Kazakhstan</t>
  </si>
  <si>
    <t>Kenya</t>
  </si>
  <si>
    <t>Kiribati</t>
  </si>
  <si>
    <t>Korea, North</t>
  </si>
  <si>
    <t>Korea,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</si>
  <si>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</si>
  <si>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</si>
  <si>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</si>
  <si>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</si>
  <si>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</si>
  <si>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</si>
  <si>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</si>
  <si>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</si>
  <si>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</si>
  <si>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</si>
  <si>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</si>
  <si>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</si>
  <si>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</si>
  <si>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</si>
  <si>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</si>
  <si>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</si>
  <si>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</si>
  <si>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</si>
  <si>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</si>
  <si>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</si>
  <si>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</si>
  <si>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</si>
  <si>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</si>
  <si>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</si>
  <si>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</si>
  <si>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 Fed. St.</t>
  </si>
  <si>
    <t>Moldova</t>
  </si>
  <si>
    <t>Monaco</t>
  </si>
  <si>
    <t>Mongolia</t>
  </si>
  <si>
    <t>Montserrat</t>
  </si>
  <si>
    <t>Morocco</t>
  </si>
  <si>
    <t>Mozambique</t>
  </si>
  <si>
    <t>Namibia</t>
  </si>
  <si>
    <t>Nauru</t>
  </si>
  <si>
    <t>Nepal</t>
  </si>
  <si>
    <t>Netherlands Antilles</t>
  </si>
  <si>
    <t>New Caledonia</t>
  </si>
  <si>
    <t>New Zealand</t>
  </si>
  <si>
    <t>Nicaragua</t>
  </si>
  <si>
    <t>Niger</t>
  </si>
  <si>
    <t>Nigeria</t>
  </si>
  <si>
    <t>N. Mariana Islands</t>
  </si>
  <si>
    <t>Norway</t>
  </si>
  <si>
    <t>Oman</t>
  </si>
  <si>
    <t>Palau</t>
  </si>
  <si>
    <t>Panama</t>
  </si>
  <si>
    <t>Papua New Guinea</t>
  </si>
  <si>
    <t>Paraguay</t>
  </si>
  <si>
    <t>Peru</t>
  </si>
  <si>
    <t>Philippines</t>
  </si>
  <si>
    <t>Portugal</t>
  </si>
  <si>
    <t>Puerto Rico</t>
  </si>
  <si>
    <t>Qatar</t>
  </si>
  <si>
    <t>Reunion</t>
  </si>
  <si>
    <t>Romania</t>
  </si>
  <si>
    <t>Rwanda</t>
  </si>
  <si>
    <t>Saint Helena</t>
  </si>
  <si>
    <t>Saint Kitts &amp; Nevis</t>
  </si>
  <si>
    <t>Saint Lucia</t>
  </si>
  <si>
    <t>St Pierre &amp; Miquelon</t>
  </si>
  <si>
    <t>Saint Vincent and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</si>
  <si>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</si>
  <si>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</si>
  <si>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</si>
  <si>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</si>
  <si>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</si>
  <si>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</si>
  <si>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</si>
  <si>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</si>
  <si>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</si>
  <si>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</si>
  <si>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</si>
  <si>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</si>
  <si>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</si>
  <si>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</si>
  <si>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Sri Lanka</t>
  </si>
  <si>
    <t>Sudan</t>
  </si>
  <si>
    <t>Suriname</t>
  </si>
  <si>
    <t>Swaziland</t>
  </si>
  <si>
    <t>Sweden</t>
  </si>
  <si>
    <t>Syria</t>
  </si>
  <si>
    <t>Taiwan</t>
  </si>
  <si>
    <t>Tajikistan</t>
  </si>
  <si>
    <t>Tanzania</t>
  </si>
  <si>
    <t>Thailand</t>
  </si>
  <si>
    <t>Togo</t>
  </si>
  <si>
    <t>Tonga</t>
  </si>
  <si>
    <t>Trinidad &amp; Tobago</t>
  </si>
  <si>
    <t>Tunisia</t>
  </si>
  <si>
    <t>Turkey</t>
  </si>
  <si>
    <t>Turkmenistan</t>
  </si>
  <si>
    <t>Turks &amp; Caicos Is</t>
  </si>
  <si>
    <t>Tuvalu</t>
  </si>
  <si>
    <t>Uganda</t>
  </si>
  <si>
    <t>United Arab Emirates</t>
  </si>
  <si>
    <t>United States</t>
  </si>
  <si>
    <t>Uruguay</t>
  </si>
  <si>
    <t>Uzbekistan</t>
  </si>
  <si>
    <t>Vanuatu</t>
  </si>
  <si>
    <t>Venezuela</t>
  </si>
  <si>
    <t>Vietnam</t>
  </si>
  <si>
    <t>Virgin Islands</t>
  </si>
  <si>
    <t>Wallis and Futuna</t>
  </si>
  <si>
    <t>West Bank</t>
  </si>
  <si>
    <t>Western Sahara</t>
  </si>
  <si>
    <t>Yemen</t>
  </si>
  <si>
    <t>Zambia</t>
  </si>
  <si>
    <t>Zimbabwe</t>
  </si>
  <si>
    <t>Great Britain</t>
  </si>
  <si>
    <t>NA</t>
  </si>
  <si>
    <t>Veterans</t>
  </si>
  <si>
    <t>Women</t>
  </si>
  <si>
    <t>Position</t>
  </si>
  <si>
    <t>Hosting Country</t>
  </si>
  <si>
    <t>Age Group</t>
  </si>
  <si>
    <t>Event</t>
  </si>
  <si>
    <t>Hosting Location</t>
  </si>
  <si>
    <t>Hosting Club</t>
  </si>
  <si>
    <t>Class\Order</t>
  </si>
  <si>
    <t>Start</t>
  </si>
  <si>
    <t>End</t>
  </si>
  <si>
    <r>
      <t xml:space="preserve">With the signature the NMA shall confirm for each approved NMA Check that
- each player has a valid licence or membership card or permission letter with indication of the specified licence number
- all players are eligibility to play in accordance to point 17 IISHF Regulations
- all the players on the ITC are currently all genuine players of the listed team or they are marked as guest player
- any player with international suspension/ban is separately noted on the ITC with refusal of eligibility 
- the club/team has the permission of the domestic NMA to play in this international event 
</t>
    </r>
    <r>
      <rPr>
        <b/>
        <u/>
        <sz val="10"/>
        <rFont val="Frutiger 45 Light"/>
      </rPr>
      <t>Remark:</t>
    </r>
    <r>
      <rPr>
        <sz val="10"/>
        <rFont val="Frutiger 45 Light"/>
      </rPr>
      <t xml:space="preserve">
The NMA should send the ITC  at latest 2 weeks prior to the start of the event. 
</t>
    </r>
  </si>
  <si>
    <t>Select an Event</t>
  </si>
  <si>
    <t>Pending Event Selection</t>
  </si>
  <si>
    <t>Captain</t>
  </si>
  <si>
    <t>Assistant Captain</t>
  </si>
  <si>
    <t>1st Jersey Colour</t>
  </si>
  <si>
    <t>2nd Jersey Colour</t>
  </si>
  <si>
    <t>Shirt No.</t>
  </si>
  <si>
    <t>NAME OF PERSON WHO RECEIVED/SIGNED
LASTNAME, FirstName</t>
  </si>
  <si>
    <r>
      <t xml:space="preserve">To complete the section “PLAYERS” </t>
    </r>
    <r>
      <rPr>
        <b/>
        <i/>
        <sz val="8"/>
        <rFont val="Frutiger 45 Light"/>
      </rPr>
      <t>(line 18-49)</t>
    </r>
    <r>
      <rPr>
        <sz val="10"/>
        <rFont val="Frutiger 45 Light"/>
      </rPr>
      <t xml:space="preserve">.
For each player the information about “Licence/Membership Number”, Position = "Captain, Assistant, Goalkeeper or Empty", “LAST NAME / First Name”, “Shirt No"”, Date of Birth”, "Nationality", "Gender",must be completely inserted. List all players who possibly will be attending this event (to avoid later changes and to save additional fees).
</t>
    </r>
    <r>
      <rPr>
        <b/>
        <u/>
        <sz val="10"/>
        <rFont val="Frutiger 45 Light"/>
      </rPr>
      <t>Remark:</t>
    </r>
    <r>
      <rPr>
        <sz val="10"/>
        <rFont val="Frutiger 45 Light"/>
      </rPr>
      <t xml:space="preserve">
- The maximum number of players on the ITC are 30 players. The maximum number of players on a Match Report (per game) are 16 players + 2 goalkeepers.
- Shirt number MUST be the same for first and second jersey.</t>
    </r>
  </si>
  <si>
    <r>
      <t xml:space="preserve">To complete the yellow marked fields </t>
    </r>
    <r>
      <rPr>
        <b/>
        <i/>
        <sz val="9"/>
        <rFont val="Frutiger 45 Light"/>
      </rPr>
      <t>(line 10-13)</t>
    </r>
    <r>
      <rPr>
        <b/>
        <sz val="10"/>
        <rFont val="Frutiger 45 Light"/>
      </rPr>
      <t xml:space="preserve"> in the Heading</t>
    </r>
    <r>
      <rPr>
        <sz val="10"/>
        <rFont val="Frutiger 45 Light"/>
      </rPr>
      <t xml:space="preserve"> (“Name of Team Signatory”, "1st and 2nd Jersery Hexadecimal colour").
</t>
    </r>
    <r>
      <rPr>
        <b/>
        <u/>
        <sz val="10"/>
        <rFont val="Frutiger 45 Light"/>
      </rPr>
      <t xml:space="preserve">Remark
</t>
    </r>
    <r>
      <rPr>
        <sz val="10"/>
        <rFont val="Frutiger 45 Light"/>
      </rPr>
      <t xml:space="preserve">- To find your Hexadecimal value, go to "Fill Colour", "More Colours", "Custom" Select your desired colour and set the cell value the Hexadceimal Value OR colour the cell the requried colour.    </t>
    </r>
    <r>
      <rPr>
        <b/>
        <sz val="10"/>
        <rFont val="Frutiger 45 Light"/>
      </rPr>
      <t xml:space="preserve">
</t>
    </r>
  </si>
  <si>
    <r>
      <t xml:space="preserve">To complete the section “OFFICIALS” </t>
    </r>
    <r>
      <rPr>
        <b/>
        <i/>
        <sz val="9"/>
        <rFont val="Frutiger 45 Light"/>
      </rPr>
      <t>(line 50-57)</t>
    </r>
    <r>
      <rPr>
        <sz val="10"/>
        <rFont val="Frutiger 45 Light"/>
      </rPr>
      <t xml:space="preserve">. For each official the information about “Licence/Membership Number”, “Function”, “LAST NAME / First Name”, “Date of Birth” and "Nationality" must be completely inserted. List all officials who possibly will be attending this event (to avoid later changes and to save additional fees).
</t>
    </r>
    <r>
      <rPr>
        <b/>
        <u/>
        <sz val="10"/>
        <rFont val="Frutiger 45 Light"/>
      </rPr>
      <t>Remark:</t>
    </r>
    <r>
      <rPr>
        <sz val="10"/>
        <rFont val="Frutiger 45 Light"/>
      </rPr>
      <t xml:space="preserve">
- The maximum number of officials allowed on the ITC are 8 officials, The maximum number of officials per game are 5 officials.
- Regulations: 20.13. On any ITC the same person can only be listed either as a player or as an official. </t>
    </r>
  </si>
  <si>
    <t>Coach</t>
  </si>
  <si>
    <t>National Member Association (NMA)</t>
  </si>
  <si>
    <t>Date of Birth
DD.MM.YYYY</t>
  </si>
  <si>
    <t>DATE
DD.MM.YYYY</t>
  </si>
  <si>
    <t>Age</t>
  </si>
  <si>
    <t>The club/team shall please be aware that incorrect data and/or information will result to Disciplinary Action by IISHF. 
Always check it against the latest IISHF Regulations - https://iishf.com/images/Documents/Regulations_2021.pdf</t>
  </si>
  <si>
    <t>U16 European Cup</t>
  </si>
  <si>
    <t>U13 European Cup</t>
  </si>
  <si>
    <t>Men European Cup</t>
  </si>
  <si>
    <t>SHC Rossemaison</t>
  </si>
  <si>
    <t>Men Challenge Cup</t>
  </si>
  <si>
    <t>Women European Cup</t>
  </si>
  <si>
    <t>U19 European Championships</t>
  </si>
  <si>
    <t>Men European Championships</t>
  </si>
  <si>
    <t>Rossemaison, Switzerland</t>
  </si>
  <si>
    <t>U19 European Cup</t>
  </si>
  <si>
    <t>ISC Düsseldorf Rams 1987 e.V.</t>
  </si>
  <si>
    <t>Dusseldorf Germany</t>
  </si>
  <si>
    <t>X2025-00</t>
  </si>
  <si>
    <t>A2025-01</t>
  </si>
  <si>
    <t>A2025-02</t>
  </si>
  <si>
    <t>A2025-03</t>
  </si>
  <si>
    <t>A2025-04</t>
  </si>
  <si>
    <t>A2025-05</t>
  </si>
  <si>
    <t>A2025-06</t>
  </si>
  <si>
    <t>A2025-07</t>
  </si>
  <si>
    <t>A2025-08</t>
  </si>
  <si>
    <t>A2025-09</t>
  </si>
  <si>
    <t>Crash Eagles Kaarst 85 e.V.</t>
  </si>
  <si>
    <t>Moskitos Essen e.V.</t>
  </si>
  <si>
    <t>Bissendorfer Panther</t>
  </si>
  <si>
    <t>Eiswölfe Ternitz</t>
  </si>
  <si>
    <t>Karrst Germany</t>
  </si>
  <si>
    <t>Essen Germany</t>
  </si>
  <si>
    <t>Wedemark, Germany</t>
  </si>
  <si>
    <t>Ternitz, Austria</t>
  </si>
  <si>
    <t>Veteran European Cup</t>
  </si>
  <si>
    <t>29.08.2025</t>
  </si>
  <si>
    <t>28.09.2025</t>
  </si>
  <si>
    <t>29.06.2025</t>
  </si>
  <si>
    <t>17.08.2025</t>
  </si>
  <si>
    <t>01.06.2025</t>
  </si>
  <si>
    <t>22.06.2025</t>
  </si>
  <si>
    <t>25.05.2025</t>
  </si>
  <si>
    <t>18.05.2025</t>
  </si>
  <si>
    <t>31.08.2025</t>
  </si>
  <si>
    <t>B2025-01</t>
  </si>
  <si>
    <t>IDR Zeugniscup 2025</t>
  </si>
  <si>
    <t>08.02.2025</t>
  </si>
  <si>
    <t>26.06.2025</t>
  </si>
  <si>
    <t>15.08.2025</t>
  </si>
  <si>
    <t>29.05.2025</t>
  </si>
  <si>
    <t>18.06.2025</t>
  </si>
  <si>
    <t>22.05.2025</t>
  </si>
  <si>
    <t>15.05.2025</t>
  </si>
  <si>
    <t>27.08.2025</t>
  </si>
  <si>
    <t>Krefeld, Germany</t>
  </si>
  <si>
    <t>Crefelder SC</t>
  </si>
  <si>
    <t>26.09.2025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</si>
</sst>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3">
    <font>
      <sz val="11"/>
      <name val="Frutiger 45 Light"/>
    </font>
    <font>
      <sz val="11"/>
      <color theme="1"/>
      <name val="Calibri"/>
      <family val="2"/>
      <scheme val="minor"/>
    </font>
    <font>
      <sz val="11"/>
      <name val="Frutiger 45 Light"/>
    </font>
    <font>
      <b/>
      <sz val="12"/>
      <name val="Arial"/>
      <family val="2"/>
    </font>
    <font>
      <sz val="11"/>
      <name val="Arial"/>
      <family val="2"/>
    </font>
    <font>
      <b/>
      <sz val="11"/>
      <name val="Arial"/>
      <family val="2"/>
    </font>
    <font>
      <sz val="10"/>
      <name val="Arial"/>
      <family val="2"/>
    </font>
    <font>
      <sz val="7"/>
      <name val="Arial"/>
      <family val="2"/>
    </font>
    <font>
      <b/>
      <i/>
      <sz val="10"/>
      <name val="Arial"/>
      <family val="2"/>
    </font>
    <font>
      <b/>
      <sz val="10"/>
      <name val="Arial"/>
      <family val="2"/>
    </font>
    <font>
      <sz val="10"/>
      <name val="Arial"/>
      <family val="2"/>
    </font>
    <font>
      <b/>
      <sz val="10"/>
      <color indexed="9"/>
      <name val="Arial"/>
      <family val="2"/>
    </font>
    <font>
      <sz val="8"/>
      <name val="Arial"/>
      <family val="2"/>
    </font>
    <font>
      <b/>
      <sz val="8"/>
      <name val="Arial"/>
      <family val="2"/>
    </font>
    <font>
      <sz val="9"/>
      <name val="Arial"/>
      <family val="2"/>
    </font>
    <font>
      <b/>
      <sz val="11"/>
      <name val="Frutiger 45 Light"/>
    </font>
    <font>
      <b/>
      <i/>
      <sz val="10"/>
      <color indexed="8"/>
      <name val="Arial"/>
      <family val="2"/>
    </font>
    <font>
      <b/>
      <sz val="12"/>
      <color indexed="8"/>
      <name val="Arial"/>
      <family val="2"/>
    </font>
    <font>
      <i/>
      <sz val="10"/>
      <name val="Arial"/>
      <family val="2"/>
    </font>
    <font>
      <b/>
      <i/>
      <sz val="9"/>
      <color indexed="10"/>
      <name val="Arial"/>
      <family val="2"/>
    </font>
    <font>
      <sz val="8"/>
      <name val="Frutiger 45 Light"/>
    </font>
    <font>
      <sz val="9"/>
      <color indexed="81"/>
      <name val="Tahoma"/>
      <family val="2"/>
    </font>
    <font>
      <b/>
      <sz val="9"/>
      <color indexed="81"/>
      <name val="Tahoma"/>
      <family val="2"/>
    </font>
    <font>
      <b/>
      <u/>
      <sz val="12"/>
      <name val="Frutiger 45 Light"/>
    </font>
    <font>
      <sz val="10"/>
      <name val="Frutiger 45 Light"/>
    </font>
    <font>
      <b/>
      <sz val="10"/>
      <name val="Frutiger 45 Light"/>
    </font>
    <font>
      <b/>
      <i/>
      <sz val="9"/>
      <name val="Frutiger 45 Light"/>
    </font>
    <font>
      <b/>
      <i/>
      <sz val="8"/>
      <name val="Frutiger 45 Light"/>
    </font>
    <font>
      <b/>
      <u/>
      <sz val="10"/>
      <name val="Frutiger 45 Light"/>
    </font>
    <font>
      <b/>
      <sz val="14"/>
      <name val="Frutiger 45 Light"/>
    </font>
    <font>
      <sz val="11"/>
      <color theme="1"/>
      <name val="Calibri"/>
      <family val="2"/>
      <scheme val="minor"/>
    </font>
    <font>
      <sz val="11"/>
      <color theme="0"/>
      <name val="Arial"/>
      <family val="2"/>
    </font>
    <font>
      <b/>
      <sz val="9"/>
      <color rgb="FF000000"/>
      <name val="Arial"/>
      <family val="2"/>
    </font>
  </fonts>
  <fills count="17">
    <fill>
      <patternFill patternType="none"/>
    </fill>
    <fill>
      <patternFill patternType="gray125"/>
    </fill>
    <fill>
      <patternFill patternType="solid">
        <fgColor indexed="22"/>
      </patternFill>
    </fill>
    <fill>
      <patternFill patternType="solid">
        <fgColor indexed="8"/>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5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theme="6" tint="0.59999389629810485"/>
        <bgColor indexed="64"/>
      </patternFill>
    </fill>
  </fills>
  <borders count="35">
    <border>
      <left/>
      <right/>
      <top/>
      <bottom/>
      <diagonal/>
    </border>
    <border>
      <left/>
      <right style="thin">
        <color indexed="9"/>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10" fillId="0" borderId="0"/>
    <xf numFmtId="0" fontId="6" fillId="0" borderId="0"/>
    <xf numFmtId="0" fontId="2" fillId="0" borderId="0"/>
    <xf numFmtId="0" fontId="30" fillId="0" borderId="0"/>
  </cellStyleXfs>
  <cellXfs count="160">
    <xf numFmtId="0" fontId="0" fillId="0" borderId="0" xfId="0"/>
    <xf numFmtId="0" fontId="11" fillId="3" borderId="1" xfId="3" applyFont="1" applyFill="1" applyBorder="1" applyAlignment="1">
      <alignment horizontal="center" vertical="center"/>
    </xf>
    <xf numFmtId="0" fontId="8" fillId="2" borderId="2" xfId="3" applyFont="1" applyFill="1" applyBorder="1" applyAlignment="1">
      <alignment horizontal="center" vertical="center" wrapText="1"/>
    </xf>
    <xf numFmtId="0" fontId="8" fillId="2" borderId="3" xfId="3" applyFont="1" applyFill="1" applyBorder="1" applyAlignment="1">
      <alignment horizontal="center" vertical="center" wrapText="1"/>
    </xf>
    <xf numFmtId="0" fontId="8" fillId="4" borderId="3" xfId="3" applyFont="1" applyFill="1" applyBorder="1" applyAlignment="1">
      <alignment horizontal="center" vertical="center" wrapText="1"/>
    </xf>
    <xf numFmtId="0" fontId="8" fillId="4" borderId="4" xfId="1" applyFont="1" applyFill="1" applyBorder="1" applyAlignment="1">
      <alignment horizontal="center" vertical="center"/>
    </xf>
    <xf numFmtId="0" fontId="8" fillId="4" borderId="2" xfId="0" applyFont="1" applyFill="1" applyBorder="1" applyAlignment="1">
      <alignment horizontal="center" vertical="center" wrapText="1"/>
    </xf>
    <xf numFmtId="0" fontId="16" fillId="2" borderId="3" xfId="3" applyFont="1" applyFill="1" applyBorder="1" applyAlignment="1">
      <alignment horizontal="center" vertical="center" wrapText="1"/>
    </xf>
    <xf numFmtId="0" fontId="8" fillId="2" borderId="4" xfId="3" applyFont="1" applyFill="1" applyBorder="1" applyAlignment="1">
      <alignment horizontal="center" vertical="center"/>
    </xf>
    <xf numFmtId="0" fontId="8" fillId="2" borderId="2" xfId="0" applyFont="1" applyFill="1" applyBorder="1" applyAlignment="1">
      <alignment horizontal="center" vertical="center" wrapText="1"/>
    </xf>
    <xf numFmtId="0" fontId="17" fillId="4" borderId="2" xfId="3" applyFont="1" applyFill="1" applyBorder="1" applyAlignment="1">
      <alignment horizontal="center" vertical="center"/>
    </xf>
    <xf numFmtId="0" fontId="8" fillId="4" borderId="2" xfId="1" quotePrefix="1" applyFont="1" applyFill="1" applyBorder="1" applyAlignment="1">
      <alignment horizontal="center" vertical="center" wrapText="1"/>
    </xf>
    <xf numFmtId="0" fontId="12" fillId="5" borderId="5" xfId="1" applyFont="1" applyFill="1" applyBorder="1" applyAlignment="1">
      <alignment horizontal="center"/>
    </xf>
    <xf numFmtId="0" fontId="6" fillId="8" borderId="5" xfId="0" applyFont="1" applyFill="1" applyBorder="1" applyProtection="1">
      <protection locked="0"/>
    </xf>
    <xf numFmtId="0" fontId="14" fillId="8" borderId="5" xfId="0" applyFont="1" applyFill="1" applyBorder="1" applyProtection="1">
      <protection locked="0"/>
    </xf>
    <xf numFmtId="0" fontId="6" fillId="8" borderId="5" xfId="0" applyFont="1" applyFill="1" applyBorder="1" applyAlignment="1" applyProtection="1">
      <alignment horizontal="left"/>
      <protection locked="0"/>
    </xf>
    <xf numFmtId="0" fontId="4" fillId="0" borderId="0" xfId="0" applyFont="1"/>
    <xf numFmtId="0" fontId="3" fillId="0" borderId="0" xfId="0" applyFont="1"/>
    <xf numFmtId="0" fontId="8" fillId="0" borderId="0" xfId="0" applyFont="1"/>
    <xf numFmtId="0" fontId="5" fillId="0" borderId="0" xfId="0" applyFont="1" applyAlignment="1">
      <alignment horizontal="right" vertical="center"/>
    </xf>
    <xf numFmtId="0" fontId="13"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7" fillId="0" borderId="6" xfId="0" applyFont="1" applyBorder="1" applyAlignment="1">
      <alignment horizontal="center" vertical="center" wrapText="1"/>
    </xf>
    <xf numFmtId="0" fontId="4" fillId="0" borderId="7" xfId="0" applyFont="1" applyBorder="1"/>
    <xf numFmtId="0" fontId="4" fillId="0" borderId="6" xfId="0" applyFont="1" applyBorder="1"/>
    <xf numFmtId="0" fontId="4" fillId="0" borderId="8" xfId="0" applyFont="1" applyBorder="1"/>
    <xf numFmtId="0" fontId="4" fillId="0" borderId="9" xfId="0" applyFont="1" applyBorder="1"/>
    <xf numFmtId="0" fontId="0" fillId="0" borderId="0" xfId="0" applyAlignment="1">
      <alignment horizontal="center"/>
    </xf>
    <xf numFmtId="0" fontId="9" fillId="2" borderId="2" xfId="2" applyFont="1" applyFill="1" applyBorder="1" applyAlignment="1">
      <alignment horizontal="left" vertical="center" wrapText="1"/>
    </xf>
    <xf numFmtId="0" fontId="13" fillId="9" borderId="5" xfId="1" quotePrefix="1" applyFont="1" applyFill="1" applyBorder="1" applyAlignment="1">
      <alignment horizontal="center"/>
    </xf>
    <xf numFmtId="0" fontId="8" fillId="2" borderId="3" xfId="3" applyFont="1" applyFill="1" applyBorder="1" applyAlignment="1">
      <alignment horizontal="left" vertical="center"/>
    </xf>
    <xf numFmtId="0" fontId="31" fillId="0" borderId="0" xfId="0" applyFont="1"/>
    <xf numFmtId="0" fontId="8" fillId="2" borderId="2" xfId="3" applyFont="1" applyFill="1" applyBorder="1" applyAlignment="1">
      <alignment horizontal="center" vertical="center"/>
    </xf>
    <xf numFmtId="0" fontId="8" fillId="2" borderId="0" xfId="0" applyFont="1" applyFill="1" applyAlignment="1">
      <alignment horizontal="center" vertical="center" wrapText="1"/>
    </xf>
    <xf numFmtId="0" fontId="6" fillId="5" borderId="10" xfId="0" applyFont="1" applyFill="1" applyBorder="1" applyAlignment="1">
      <alignment horizontal="center"/>
    </xf>
    <xf numFmtId="0" fontId="6" fillId="5" borderId="2" xfId="0" applyFont="1" applyFill="1" applyBorder="1" applyAlignment="1">
      <alignment horizontal="left"/>
    </xf>
    <xf numFmtId="0" fontId="6" fillId="5" borderId="5" xfId="0" applyFont="1" applyFill="1" applyBorder="1" applyAlignment="1">
      <alignment horizontal="center"/>
    </xf>
    <xf numFmtId="0" fontId="6" fillId="6" borderId="5" xfId="0" applyFont="1" applyFill="1" applyBorder="1" applyAlignment="1">
      <alignment horizontal="center"/>
    </xf>
    <xf numFmtId="0" fontId="6" fillId="8" borderId="5" xfId="0" applyFont="1" applyFill="1" applyBorder="1"/>
    <xf numFmtId="0" fontId="8" fillId="4" borderId="4" xfId="2" applyFont="1" applyFill="1" applyBorder="1" applyAlignment="1">
      <alignment horizontal="center" vertical="center"/>
    </xf>
    <xf numFmtId="0" fontId="18" fillId="4" borderId="3" xfId="2" applyFont="1" applyFill="1" applyBorder="1" applyAlignment="1">
      <alignment horizontal="left" vertical="center"/>
    </xf>
    <xf numFmtId="0" fontId="8" fillId="4" borderId="2" xfId="2" quotePrefix="1" applyFont="1" applyFill="1" applyBorder="1" applyAlignment="1">
      <alignment horizontal="center" vertical="center" wrapText="1"/>
    </xf>
    <xf numFmtId="0" fontId="6" fillId="5" borderId="5" xfId="0" applyFont="1" applyFill="1" applyBorder="1" applyAlignment="1">
      <alignment horizontal="left"/>
    </xf>
    <xf numFmtId="0" fontId="7" fillId="0" borderId="7" xfId="0" applyFont="1" applyBorder="1" applyAlignment="1">
      <alignment horizontal="center" vertical="center" wrapText="1"/>
    </xf>
    <xf numFmtId="0" fontId="0" fillId="0" borderId="0" xfId="0" applyAlignment="1">
      <alignment horizontal="right"/>
    </xf>
    <xf numFmtId="0" fontId="4" fillId="0" borderId="0" xfId="0" applyFont="1" applyAlignment="1">
      <alignment horizontal="right" vertical="center" wrapText="1"/>
    </xf>
    <xf numFmtId="0" fontId="6" fillId="10" borderId="5" xfId="0" applyFont="1" applyFill="1" applyBorder="1" applyAlignment="1" applyProtection="1">
      <alignment horizontal="center"/>
      <protection locked="0"/>
    </xf>
    <xf numFmtId="0" fontId="6" fillId="10" borderId="5" xfId="0" applyFont="1" applyFill="1" applyBorder="1" applyAlignment="1" applyProtection="1">
      <alignment horizontal="left"/>
      <protection locked="0"/>
    </xf>
    <xf numFmtId="0" fontId="6" fillId="11" borderId="10" xfId="0" applyFont="1" applyFill="1" applyBorder="1" applyAlignment="1" applyProtection="1">
      <alignment horizontal="center"/>
      <protection locked="0"/>
    </xf>
    <xf numFmtId="0" fontId="12" fillId="11" borderId="5" xfId="1" applyFont="1" applyFill="1" applyBorder="1" applyAlignment="1">
      <alignment horizontal="center"/>
    </xf>
    <xf numFmtId="0" fontId="9" fillId="11" borderId="2" xfId="0" applyFont="1" applyFill="1" applyBorder="1" applyAlignment="1" applyProtection="1">
      <alignment horizontal="left"/>
      <protection locked="0"/>
    </xf>
    <xf numFmtId="0" fontId="6" fillId="11" borderId="10" xfId="1" applyFont="1" applyFill="1" applyBorder="1" applyProtection="1">
      <protection locked="0"/>
    </xf>
    <xf numFmtId="0" fontId="6" fillId="11" borderId="5" xfId="0" applyFont="1" applyFill="1" applyBorder="1" applyAlignment="1" applyProtection="1">
      <alignment horizontal="center"/>
      <protection locked="0"/>
    </xf>
    <xf numFmtId="0" fontId="12" fillId="11" borderId="5" xfId="1" applyFont="1" applyFill="1" applyBorder="1" applyAlignment="1" applyProtection="1">
      <alignment horizontal="center"/>
      <protection locked="0"/>
    </xf>
    <xf numFmtId="0" fontId="12" fillId="11" borderId="10" xfId="1" applyFont="1" applyFill="1" applyBorder="1" applyAlignment="1" applyProtection="1">
      <alignment horizontal="center"/>
      <protection locked="0"/>
    </xf>
    <xf numFmtId="0" fontId="9" fillId="11" borderId="11" xfId="0" applyFont="1" applyFill="1" applyBorder="1" applyAlignment="1" applyProtection="1">
      <alignment horizontal="left"/>
      <protection locked="0"/>
    </xf>
    <xf numFmtId="0" fontId="6" fillId="11" borderId="11" xfId="0" applyFont="1" applyFill="1" applyBorder="1" applyAlignment="1" applyProtection="1">
      <alignment horizontal="left"/>
      <protection locked="0"/>
    </xf>
    <xf numFmtId="0" fontId="9" fillId="11" borderId="5" xfId="0" applyFont="1" applyFill="1" applyBorder="1" applyProtection="1">
      <protection locked="0"/>
    </xf>
    <xf numFmtId="0" fontId="6" fillId="12" borderId="5" xfId="0" applyFont="1" applyFill="1" applyBorder="1" applyAlignment="1" applyProtection="1">
      <alignment horizontal="center"/>
      <protection locked="0"/>
    </xf>
    <xf numFmtId="14" fontId="0" fillId="0" borderId="0" xfId="0" applyNumberFormat="1"/>
    <xf numFmtId="14" fontId="9" fillId="11" borderId="5" xfId="0" applyNumberFormat="1" applyFont="1" applyFill="1" applyBorder="1" applyProtection="1">
      <protection locked="0"/>
    </xf>
    <xf numFmtId="0" fontId="32" fillId="0" borderId="0" xfId="0" applyFont="1"/>
    <xf numFmtId="0" fontId="8" fillId="2" borderId="2" xfId="0" applyFont="1" applyFill="1" applyBorder="1" applyAlignment="1" applyProtection="1">
      <alignment horizontal="center" vertical="center" wrapText="1"/>
      <protection hidden="1"/>
    </xf>
    <xf numFmtId="0" fontId="6" fillId="11" borderId="5" xfId="0" applyFont="1" applyFill="1" applyBorder="1" applyAlignment="1" applyProtection="1">
      <alignment horizontal="center"/>
      <protection hidden="1"/>
    </xf>
    <xf numFmtId="0" fontId="0" fillId="0" borderId="0" xfId="0" applyAlignment="1">
      <alignment wrapText="1"/>
    </xf>
    <xf numFmtId="0" fontId="23" fillId="0" borderId="0" xfId="0" applyFont="1" applyAlignment="1">
      <alignment vertical="top" wrapText="1"/>
    </xf>
    <xf numFmtId="0" fontId="25" fillId="13" borderId="12" xfId="0" applyFont="1" applyFill="1" applyBorder="1" applyAlignment="1">
      <alignment vertical="top" wrapText="1"/>
    </xf>
    <xf numFmtId="0" fontId="24" fillId="0" borderId="0" xfId="0" applyFont="1" applyAlignment="1">
      <alignment vertical="top" wrapText="1"/>
    </xf>
    <xf numFmtId="0" fontId="24" fillId="0" borderId="0" xfId="0" applyFont="1" applyAlignment="1">
      <alignment wrapText="1"/>
    </xf>
    <xf numFmtId="0" fontId="25" fillId="12" borderId="12" xfId="0" applyFont="1" applyFill="1" applyBorder="1" applyAlignment="1">
      <alignment vertical="top" wrapText="1"/>
    </xf>
    <xf numFmtId="0" fontId="25" fillId="10" borderId="12" xfId="0" applyFont="1" applyFill="1" applyBorder="1" applyAlignment="1">
      <alignment vertical="top" wrapText="1"/>
    </xf>
    <xf numFmtId="14" fontId="4" fillId="14" borderId="0" xfId="0" quotePrefix="1" applyNumberFormat="1" applyFont="1" applyFill="1" applyAlignment="1">
      <alignment horizontal="center"/>
    </xf>
    <xf numFmtId="0" fontId="8" fillId="2" borderId="3" xfId="3" applyFont="1" applyFill="1" applyBorder="1" applyAlignment="1">
      <alignment horizontal="center" vertical="center"/>
    </xf>
    <xf numFmtId="164" fontId="6" fillId="11" borderId="5" xfId="0" applyNumberFormat="1" applyFont="1" applyFill="1" applyBorder="1" applyAlignment="1" applyProtection="1">
      <alignment horizontal="center"/>
      <protection locked="0"/>
    </xf>
    <xf numFmtId="164" fontId="9" fillId="11" borderId="5" xfId="0" applyNumberFormat="1" applyFont="1" applyFill="1" applyBorder="1" applyProtection="1">
      <protection locked="0"/>
    </xf>
    <xf numFmtId="0" fontId="30" fillId="0" borderId="0" xfId="4" applyAlignment="1">
      <alignment horizontal="left" vertical="center"/>
    </xf>
    <xf numFmtId="0" fontId="0" fillId="0" borderId="0" xfId="0" applyAlignment="1">
      <alignment horizontal="left" vertical="center"/>
    </xf>
    <xf numFmtId="0" fontId="1" fillId="0" borderId="0" xfId="4" applyFont="1" applyAlignment="1">
      <alignment horizontal="left" vertical="center"/>
    </xf>
    <xf numFmtId="0" fontId="3" fillId="0" borderId="0" xfId="0" applyFont="1"/>
    <xf numFmtId="0" fontId="5" fillId="11" borderId="4" xfId="0" applyFont="1" applyFill="1" applyBorder="1" applyAlignment="1" applyProtection="1">
      <alignment horizontal="center" vertical="center"/>
      <protection locked="0"/>
    </xf>
    <xf numFmtId="0" fontId="0" fillId="11" borderId="14" xfId="0" applyFill="1" applyBorder="1" applyAlignment="1" applyProtection="1">
      <alignment vertical="center"/>
      <protection locked="0"/>
    </xf>
    <xf numFmtId="0" fontId="0" fillId="11" borderId="3" xfId="0" applyFill="1" applyBorder="1" applyAlignment="1" applyProtection="1">
      <alignment vertical="center"/>
      <protection locked="0"/>
    </xf>
    <xf numFmtId="0" fontId="0" fillId="10" borderId="4" xfId="0" applyFill="1" applyBorder="1" applyAlignment="1">
      <alignment horizontal="left"/>
    </xf>
    <xf numFmtId="0" fontId="0" fillId="10" borderId="14" xfId="0" applyFill="1" applyBorder="1" applyAlignment="1">
      <alignment horizontal="left"/>
    </xf>
    <xf numFmtId="0" fontId="0" fillId="10" borderId="3" xfId="0" applyFill="1" applyBorder="1" applyAlignment="1">
      <alignment horizontal="left"/>
    </xf>
    <xf numFmtId="0" fontId="0" fillId="11" borderId="4" xfId="0" applyFill="1" applyBorder="1" applyAlignment="1">
      <alignment horizontal="left"/>
    </xf>
    <xf numFmtId="0" fontId="0" fillId="11" borderId="14" xfId="0" applyFill="1" applyBorder="1" applyAlignment="1">
      <alignment horizontal="left"/>
    </xf>
    <xf numFmtId="0" fontId="0" fillId="11" borderId="3" xfId="0" applyFill="1" applyBorder="1" applyAlignment="1">
      <alignment horizontal="left"/>
    </xf>
    <xf numFmtId="0" fontId="0" fillId="12" borderId="4" xfId="0" applyFill="1" applyBorder="1" applyAlignment="1">
      <alignment horizontal="left"/>
    </xf>
    <xf numFmtId="0" fontId="0" fillId="12" borderId="14" xfId="0" applyFill="1" applyBorder="1" applyAlignment="1">
      <alignment horizontal="left"/>
    </xf>
    <xf numFmtId="0" fontId="0" fillId="12" borderId="3" xfId="0" applyFill="1" applyBorder="1" applyAlignment="1">
      <alignment horizontal="left"/>
    </xf>
    <xf numFmtId="0" fontId="0" fillId="10" borderId="19" xfId="0" applyFill="1" applyBorder="1" applyAlignment="1" applyProtection="1">
      <alignment horizontal="center"/>
      <protection locked="0"/>
    </xf>
    <xf numFmtId="0" fontId="0" fillId="10" borderId="24" xfId="0" applyFill="1" applyBorder="1" applyAlignment="1" applyProtection="1">
      <alignment horizontal="center"/>
      <protection locked="0"/>
    </xf>
    <xf numFmtId="0" fontId="0" fillId="10" borderId="20" xfId="0" applyFill="1" applyBorder="1" applyAlignment="1" applyProtection="1">
      <alignment horizontal="center"/>
      <protection locked="0"/>
    </xf>
    <xf numFmtId="0" fontId="0" fillId="0" borderId="28"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4" fillId="0" borderId="0" xfId="0" applyFont="1" applyAlignment="1">
      <alignment horizontal="right" vertical="center" wrapText="1"/>
    </xf>
    <xf numFmtId="164" fontId="24" fillId="10" borderId="19" xfId="0" applyNumberFormat="1" applyFont="1" applyFill="1" applyBorder="1" applyAlignment="1" applyProtection="1">
      <alignment horizontal="center"/>
      <protection locked="0"/>
    </xf>
    <xf numFmtId="164" fontId="24" fillId="10" borderId="20" xfId="0" applyNumberFormat="1" applyFont="1" applyFill="1" applyBorder="1" applyAlignment="1" applyProtection="1">
      <alignment horizontal="center"/>
      <protection locked="0"/>
    </xf>
    <xf numFmtId="164" fontId="24" fillId="10" borderId="26" xfId="0" applyNumberFormat="1" applyFont="1" applyFill="1" applyBorder="1" applyAlignment="1" applyProtection="1">
      <alignment horizontal="center"/>
      <protection locked="0"/>
    </xf>
    <xf numFmtId="164" fontId="24" fillId="10" borderId="27" xfId="0" applyNumberFormat="1" applyFont="1" applyFill="1" applyBorder="1" applyAlignment="1" applyProtection="1">
      <alignment horizontal="center"/>
      <protection locked="0"/>
    </xf>
    <xf numFmtId="0" fontId="15" fillId="0" borderId="19" xfId="0" applyFont="1" applyBorder="1" applyAlignment="1">
      <alignment horizontal="center" vertical="top" wrapText="1"/>
    </xf>
    <xf numFmtId="0" fontId="15" fillId="0" borderId="24" xfId="0" applyFont="1" applyBorder="1" applyAlignment="1">
      <alignment horizontal="center" vertical="top" wrapText="1"/>
    </xf>
    <xf numFmtId="0" fontId="15" fillId="0" borderId="20" xfId="0" applyFont="1" applyBorder="1" applyAlignment="1">
      <alignment horizontal="center" vertical="top" wrapText="1"/>
    </xf>
    <xf numFmtId="164" fontId="24" fillId="12" borderId="19" xfId="0" applyNumberFormat="1" applyFont="1" applyFill="1" applyBorder="1" applyAlignment="1" applyProtection="1">
      <alignment horizontal="center"/>
      <protection locked="0"/>
    </xf>
    <xf numFmtId="164" fontId="24" fillId="12" borderId="20" xfId="0" applyNumberFormat="1" applyFont="1" applyFill="1" applyBorder="1" applyAlignment="1" applyProtection="1">
      <alignment horizontal="center"/>
      <protection locked="0"/>
    </xf>
    <xf numFmtId="0" fontId="0" fillId="12" borderId="19" xfId="0" applyFill="1" applyBorder="1" applyAlignment="1" applyProtection="1">
      <alignment horizontal="center"/>
      <protection locked="0"/>
    </xf>
    <xf numFmtId="0" fontId="0" fillId="12" borderId="24" xfId="0" applyFill="1" applyBorder="1" applyAlignment="1" applyProtection="1">
      <alignment horizontal="center"/>
      <protection locked="0"/>
    </xf>
    <xf numFmtId="0" fontId="0" fillId="12" borderId="20" xfId="0" applyFill="1" applyBorder="1" applyAlignment="1" applyProtection="1">
      <alignment horizontal="center"/>
      <protection locked="0"/>
    </xf>
    <xf numFmtId="0" fontId="4" fillId="0" borderId="0" xfId="0" applyFont="1" applyAlignment="1">
      <alignment horizontal="right"/>
    </xf>
    <xf numFmtId="0" fontId="4" fillId="0" borderId="0" xfId="0" applyFont="1" applyAlignment="1">
      <alignment horizontal="right" vertical="center"/>
    </xf>
    <xf numFmtId="164" fontId="4" fillId="14" borderId="0" xfId="0" applyNumberFormat="1" applyFont="1" applyFill="1" applyAlignment="1">
      <alignment horizontal="center"/>
    </xf>
    <xf numFmtId="0" fontId="4" fillId="15" borderId="0" xfId="0" applyFont="1" applyFill="1" applyAlignment="1" applyProtection="1">
      <alignment horizontal="center"/>
      <protection locked="0"/>
    </xf>
    <xf numFmtId="0" fontId="0" fillId="0" borderId="19" xfId="0" applyBorder="1" applyAlignment="1">
      <alignment horizontal="left"/>
    </xf>
    <xf numFmtId="0" fontId="0" fillId="0" borderId="20" xfId="0" applyBorder="1" applyAlignment="1">
      <alignment horizontal="left"/>
    </xf>
    <xf numFmtId="0" fontId="4" fillId="14" borderId="0" xfId="0" applyFont="1" applyFill="1" applyAlignment="1">
      <alignment horizontal="center"/>
    </xf>
    <xf numFmtId="0" fontId="5" fillId="11" borderId="25" xfId="0" applyFont="1" applyFill="1" applyBorder="1" applyAlignment="1">
      <alignment horizontal="center" vertical="center"/>
    </xf>
    <xf numFmtId="0" fontId="5" fillId="11" borderId="0" xfId="0" applyFont="1" applyFill="1" applyAlignment="1">
      <alignment horizontal="center" vertical="center"/>
    </xf>
    <xf numFmtId="0" fontId="9" fillId="11" borderId="19" xfId="0" applyFont="1" applyFill="1" applyBorder="1" applyAlignment="1" applyProtection="1">
      <alignment horizontal="center"/>
      <protection locked="0"/>
    </xf>
    <xf numFmtId="0" fontId="9" fillId="11" borderId="34" xfId="0" applyFont="1" applyFill="1" applyBorder="1" applyAlignment="1" applyProtection="1">
      <alignment horizontal="center"/>
      <protection locked="0"/>
    </xf>
    <xf numFmtId="0" fontId="4" fillId="12" borderId="0" xfId="0" applyFont="1" applyFill="1" applyAlignment="1" applyProtection="1">
      <alignment horizontal="center"/>
      <protection locked="0"/>
    </xf>
    <xf numFmtId="0" fontId="4" fillId="14" borderId="0" xfId="0" applyFont="1" applyFill="1" applyAlignment="1">
      <alignment horizontal="center" vertical="center"/>
    </xf>
    <xf numFmtId="0" fontId="4" fillId="16" borderId="0" xfId="0" applyFont="1" applyFill="1" applyAlignment="1" applyProtection="1">
      <alignment horizontal="center"/>
      <protection locked="0"/>
    </xf>
    <xf numFmtId="0" fontId="9" fillId="11" borderId="33" xfId="0" applyFont="1" applyFill="1" applyBorder="1" applyAlignment="1" applyProtection="1">
      <alignment horizontal="center"/>
      <protection locked="0"/>
    </xf>
    <xf numFmtId="0" fontId="9" fillId="11" borderId="24" xfId="0" applyFont="1" applyFill="1" applyBorder="1" applyAlignment="1" applyProtection="1">
      <alignment horizontal="center"/>
      <protection locked="0"/>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15" fillId="0" borderId="19" xfId="0" applyFont="1" applyBorder="1" applyAlignment="1">
      <alignment horizontal="center" vertical="top"/>
    </xf>
    <xf numFmtId="0" fontId="15" fillId="0" borderId="20" xfId="0" applyFont="1" applyBorder="1" applyAlignment="1">
      <alignment horizontal="center" vertical="top"/>
    </xf>
    <xf numFmtId="0" fontId="0" fillId="0" borderId="23" xfId="0" applyBorder="1" applyAlignment="1">
      <alignment horizontal="left"/>
    </xf>
    <xf numFmtId="0" fontId="15" fillId="0" borderId="24" xfId="0" applyFont="1" applyBorder="1" applyAlignment="1">
      <alignment horizontal="center" vertical="top"/>
    </xf>
    <xf numFmtId="0" fontId="0" fillId="0" borderId="24" xfId="0" applyBorder="1" applyAlignment="1">
      <alignment horizontal="left"/>
    </xf>
    <xf numFmtId="0" fontId="24" fillId="0" borderId="19" xfId="0" applyFont="1" applyBorder="1" applyAlignment="1">
      <alignment horizontal="left" vertical="top" wrapText="1"/>
    </xf>
    <xf numFmtId="0" fontId="24" fillId="0" borderId="24" xfId="0" applyFont="1" applyBorder="1" applyAlignment="1">
      <alignment horizontal="left" vertical="top" wrapText="1"/>
    </xf>
    <xf numFmtId="0" fontId="24" fillId="0" borderId="20" xfId="0" applyFont="1" applyBorder="1" applyAlignment="1">
      <alignment horizontal="left" vertical="top" wrapText="1"/>
    </xf>
    <xf numFmtId="0" fontId="15" fillId="10" borderId="19" xfId="0" applyFont="1" applyFill="1" applyBorder="1" applyAlignment="1">
      <alignment horizontal="left" vertical="top" wrapText="1"/>
    </xf>
    <xf numFmtId="0" fontId="15" fillId="10" borderId="24" xfId="0" applyFont="1" applyFill="1" applyBorder="1" applyAlignment="1">
      <alignment horizontal="left" vertical="top" wrapText="1"/>
    </xf>
    <xf numFmtId="0" fontId="15" fillId="10" borderId="20" xfId="0" applyFont="1" applyFill="1" applyBorder="1" applyAlignment="1">
      <alignment horizontal="left" vertical="top" wrapText="1"/>
    </xf>
    <xf numFmtId="0" fontId="25" fillId="0" borderId="19" xfId="0" applyFont="1" applyBorder="1" applyAlignment="1">
      <alignment horizontal="left" vertical="top" wrapText="1"/>
    </xf>
    <xf numFmtId="0" fontId="25" fillId="0" borderId="24" xfId="0" applyFont="1" applyBorder="1" applyAlignment="1">
      <alignment horizontal="left" vertical="top" wrapText="1"/>
    </xf>
    <xf numFmtId="0" fontId="25" fillId="0" borderId="20" xfId="0" applyFont="1" applyBorder="1" applyAlignment="1">
      <alignment horizontal="left" vertical="top" wrapText="1"/>
    </xf>
    <xf numFmtId="0" fontId="15" fillId="12" borderId="19" xfId="0" applyFont="1" applyFill="1" applyBorder="1" applyAlignment="1">
      <alignment horizontal="left" vertical="top" wrapText="1"/>
    </xf>
    <xf numFmtId="0" fontId="15" fillId="12" borderId="24" xfId="0" applyFont="1" applyFill="1" applyBorder="1" applyAlignment="1">
      <alignment horizontal="left" vertical="top" wrapText="1"/>
    </xf>
    <xf numFmtId="0" fontId="15" fillId="12" borderId="20" xfId="0" applyFont="1" applyFill="1" applyBorder="1" applyAlignment="1">
      <alignment horizontal="left" vertical="top" wrapText="1"/>
    </xf>
    <xf numFmtId="0" fontId="0" fillId="0" borderId="0" xfId="0" applyAlignment="1">
      <alignment horizontal="center" wrapText="1"/>
    </xf>
    <xf numFmtId="0" fontId="0" fillId="0" borderId="31" xfId="0" applyBorder="1" applyAlignment="1">
      <alignment horizontal="center" wrapText="1"/>
    </xf>
    <xf numFmtId="0" fontId="0" fillId="0" borderId="28" xfId="0" applyBorder="1" applyAlignment="1">
      <alignment horizontal="center" wrapText="1"/>
    </xf>
    <xf numFmtId="0" fontId="0" fillId="0" borderId="29" xfId="0" applyBorder="1" applyAlignment="1">
      <alignment horizontal="center" wrapText="1"/>
    </xf>
    <xf numFmtId="0" fontId="29" fillId="7" borderId="32" xfId="0" applyFont="1" applyFill="1" applyBorder="1" applyAlignment="1">
      <alignment horizontal="center" wrapText="1"/>
    </xf>
    <xf numFmtId="0" fontId="29" fillId="7" borderId="0" xfId="0" applyFont="1" applyFill="1" applyAlignment="1">
      <alignment horizontal="center" wrapText="1"/>
    </xf>
    <xf numFmtId="0" fontId="15" fillId="13" borderId="19" xfId="0" applyFont="1" applyFill="1" applyBorder="1" applyAlignment="1">
      <alignment horizontal="left" vertical="top" wrapText="1"/>
    </xf>
    <xf numFmtId="0" fontId="15" fillId="13" borderId="20" xfId="0" applyFont="1" applyFill="1" applyBorder="1" applyAlignment="1">
      <alignment horizontal="left" vertical="top" wrapText="1"/>
    </xf>
  </cellXfs>
  <cellStyles count="5">
    <cellStyle name="Normal" xfId="0" builtinId="0"/>
    <cellStyle name="Normal 2" xfId="4" xr:uid="{00000000-0005-0000-0000-000001000000}"/>
    <cellStyle name="Normal_tournamenthelpv11" xfId="1" xr:uid="{00000000-0005-0000-0000-000002000000}"/>
    <cellStyle name="Normal_tournamenthelpv11 2" xfId="2" xr:uid="{00000000-0005-0000-0000-000003000000}"/>
    <cellStyle name="Standaard_ITC 2002.02 rollin pumpkins HSHC" xfId="3" xr:uid="{00000000-0005-0000-0000-000004000000}"/>
  </cellStyles>
  <dxfs count="8">
    <dxf>
      <fill>
        <patternFill>
          <bgColor theme="4" tint="0.79998168889431442"/>
        </patternFill>
      </fill>
    </dxf>
    <dxf>
      <fill>
        <patternFill>
          <bgColor theme="9" tint="-0.24994659260841701"/>
        </patternFill>
      </fill>
    </dxf>
    <dxf>
      <fill>
        <patternFill>
          <bgColor theme="6" tint="-0.499984740745262"/>
        </patternFill>
      </fill>
    </dxf>
    <dxf>
      <fill>
        <patternFill>
          <bgColor theme="3" tint="0.39994506668294322"/>
        </patternFill>
      </fill>
    </dxf>
    <dxf>
      <fill>
        <patternFill patternType="solid">
          <bgColor rgb="FFFFFF99"/>
        </patternFill>
      </fill>
    </dxf>
    <dxf>
      <fill>
        <patternFill>
          <bgColor rgb="FFFFC000"/>
        </patternFill>
      </fill>
    </dxf>
    <dxf>
      <fill>
        <patternFill>
          <bgColor indexed="44"/>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647700</xdr:colOff>
      <xdr:row>7</xdr:row>
      <xdr:rowOff>28575</xdr:rowOff>
    </xdr:to>
    <xdr:pic>
      <xdr:nvPicPr>
        <xdr:cNvPr id="1628" name="Picture 1">
          <a:extLst>
            <a:ext uri="{FF2B5EF4-FFF2-40B4-BE49-F238E27FC236}">
              <a16:creationId xmlns:a16="http://schemas.microsoft.com/office/drawing/2014/main" id="{6A1AF258-FA52-A1E6-87D0-770BC8CE83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22288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342055</xdr:colOff>
      <xdr:row>7</xdr:row>
      <xdr:rowOff>45950</xdr:rowOff>
    </xdr:from>
    <xdr:to>
      <xdr:col>2</xdr:col>
      <xdr:colOff>440144</xdr:colOff>
      <xdr:row>12</xdr:row>
      <xdr:rowOff>115123</xdr:rowOff>
    </xdr:to>
    <xdr:sp macro="" textlink="">
      <xdr:nvSpPr>
        <xdr:cNvPr id="2" name="Rectangle 1">
          <a:extLst>
            <a:ext uri="{FF2B5EF4-FFF2-40B4-BE49-F238E27FC236}">
              <a16:creationId xmlns:a16="http://schemas.microsoft.com/office/drawing/2014/main" id="{E43D7975-25DB-0B31-BD00-D167349C3F40}"/>
            </a:ext>
          </a:extLst>
        </xdr:cNvPr>
        <xdr:cNvSpPr>
          <a:spLocks noChangeAspect="1"/>
        </xdr:cNvSpPr>
      </xdr:nvSpPr>
      <xdr:spPr>
        <a:xfrm>
          <a:off x="342055" y="1331825"/>
          <a:ext cx="1726864" cy="974048"/>
        </a:xfrm>
        <a:prstGeom prst="rect">
          <a:avLst/>
        </a:prstGeom>
        <a:noFill/>
      </xdr:spPr>
      <xdr:txBody>
        <a:bodyPr wrap="squar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2025</a:t>
          </a:r>
        </a:p>
      </xdr:txBody>
    </xdr:sp>
    <xdr:clientData fPrintsWithSheet="0"/>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70"/>
  <sheetViews>
    <sheetView showGridLines="0" tabSelected="1" view="pageBreakPreview" zoomScaleNormal="70" zoomScaleSheetLayoutView="100" workbookViewId="0">
      <selection activeCell="F2" sqref="F2:K2"/>
    </sheetView>
  </sheetViews>
  <sheetFormatPr defaultColWidth="11.375" defaultRowHeight="14.25"/>
  <cols>
    <col min="1" max="1" width="11.375" style="16" customWidth="1"/>
    <col min="2" max="2" width="10" style="16" customWidth="1"/>
    <col min="3" max="3" width="11.875" style="16" customWidth="1"/>
    <col min="4" max="4" width="18.5" style="16" customWidth="1"/>
    <col min="5" max="5" width="17.875" style="16" customWidth="1"/>
    <col min="6" max="6" width="4.875" style="16" customWidth="1"/>
    <col min="7" max="7" width="12.5" style="16" customWidth="1"/>
    <col min="8" max="8" width="10.5" style="16" hidden="1" customWidth="1"/>
    <col min="9" max="9" width="7" style="16" customWidth="1"/>
    <col min="10" max="10" width="15" style="16" customWidth="1"/>
    <col min="11" max="11" width="8.625" style="16" customWidth="1"/>
    <col min="12" max="12" width="12.625" style="16" customWidth="1"/>
    <col min="13" max="13" width="21.375" style="16" hidden="1" customWidth="1"/>
    <col min="14" max="14" width="9.125" style="16" hidden="1" customWidth="1"/>
    <col min="15" max="15" width="9" style="16" hidden="1" customWidth="1"/>
    <col min="16" max="17" width="10.625" hidden="1" customWidth="1"/>
    <col min="18" max="18" width="14.125" hidden="1" customWidth="1"/>
    <col min="19" max="23" width="9.125" hidden="1" customWidth="1"/>
    <col min="24" max="24" width="10.625" hidden="1" customWidth="1"/>
    <col min="25" max="27" width="5.875" hidden="1" customWidth="1"/>
    <col min="28" max="28" width="10.125" hidden="1" customWidth="1"/>
    <col min="29" max="29" width="5.875" hidden="1" customWidth="1"/>
    <col min="30" max="30" width="7" style="16" hidden="1" customWidth="1"/>
    <col min="31" max="31" width="8.375" style="16" hidden="1" customWidth="1"/>
    <col min="32" max="32" width="14.625" style="16" hidden="1" customWidth="1"/>
    <col min="33" max="33" width="11.375" style="16" hidden="1" customWidth="1"/>
    <col min="34" max="34" width="11.75" style="16" hidden="1" customWidth="1"/>
    <col min="35" max="43" width="11.375" style="16" hidden="1" customWidth="1"/>
    <col min="44" max="44" width="0" style="16" hidden="1" customWidth="1"/>
    <col min="45" max="16384" width="11.375" style="16"/>
  </cols>
  <sheetData>
    <row r="1" spans="1:29" ht="15.75">
      <c r="D1" s="79" t="s">
        <v>30</v>
      </c>
      <c r="E1" s="79"/>
      <c r="F1" s="79"/>
      <c r="G1" s="79"/>
      <c r="H1" s="79"/>
      <c r="I1" s="79"/>
      <c r="J1" s="79"/>
      <c r="K1" s="17"/>
      <c r="R1" t="e">
        <f>YEAR(F6)</f>
        <v>#N/A</v>
      </c>
    </row>
    <row r="2" spans="1:29">
      <c r="D2" s="113" t="s">
        <v>5</v>
      </c>
      <c r="E2" s="113"/>
      <c r="F2" s="124"/>
      <c r="G2" s="124"/>
      <c r="H2" s="124"/>
      <c r="I2" s="124"/>
      <c r="J2" s="124"/>
      <c r="K2" s="124"/>
    </row>
    <row r="3" spans="1:29">
      <c r="D3" s="100" t="s">
        <v>0</v>
      </c>
      <c r="E3" s="100"/>
      <c r="F3" s="119" t="e">
        <f>VLOOKUP($F$5,EventChoice,2,FALSE)</f>
        <v>#N/A</v>
      </c>
      <c r="G3" s="119"/>
      <c r="H3" s="119"/>
      <c r="I3" s="119"/>
      <c r="J3" s="119"/>
      <c r="K3" s="119"/>
    </row>
    <row r="4" spans="1:29">
      <c r="D4" s="100" t="s">
        <v>49</v>
      </c>
      <c r="E4" s="100"/>
      <c r="F4" s="125" t="e">
        <f>VLOOKUP($F$5,EventChoice,5,FALSE)</f>
        <v>#N/A</v>
      </c>
      <c r="G4" s="125"/>
      <c r="H4" s="125"/>
      <c r="I4" s="125"/>
      <c r="J4" s="125"/>
      <c r="K4" s="125"/>
      <c r="N4" s="16" t="s">
        <v>63</v>
      </c>
      <c r="O4" s="16">
        <v>-200</v>
      </c>
      <c r="P4">
        <v>9</v>
      </c>
      <c r="Q4" t="e">
        <f t="shared" ref="Q4:R9" si="0">$R$1-O4</f>
        <v>#N/A</v>
      </c>
      <c r="R4" t="e">
        <f t="shared" si="0"/>
        <v>#N/A</v>
      </c>
    </row>
    <row r="5" spans="1:29">
      <c r="D5" s="100" t="s">
        <v>1</v>
      </c>
      <c r="E5" s="100"/>
      <c r="F5" s="126" t="s">
        <v>309</v>
      </c>
      <c r="G5" s="126"/>
      <c r="H5" s="126"/>
      <c r="I5" s="126"/>
      <c r="J5" s="126"/>
      <c r="K5" s="126"/>
      <c r="N5" s="16" t="s">
        <v>54</v>
      </c>
      <c r="O5" s="16">
        <v>10</v>
      </c>
      <c r="P5" t="e">
        <f>IF(LEFT(F3, 1) = "A", 13, 12)</f>
        <v>#N/A</v>
      </c>
      <c r="Q5" t="e">
        <f t="shared" si="0"/>
        <v>#N/A</v>
      </c>
      <c r="R5" t="e">
        <f t="shared" si="0"/>
        <v>#N/A</v>
      </c>
    </row>
    <row r="6" spans="1:29">
      <c r="D6" s="114" t="s">
        <v>64</v>
      </c>
      <c r="E6" s="114"/>
      <c r="F6" s="115" t="e">
        <f>VLOOKUP($F$5,EventChoice,7,FALSE)</f>
        <v>#N/A</v>
      </c>
      <c r="G6" s="115"/>
      <c r="H6" s="115"/>
      <c r="I6" s="72" t="s">
        <v>65</v>
      </c>
      <c r="J6" s="115" t="e">
        <f>VLOOKUP($F$5,EventChoice,8,FALSE)</f>
        <v>#N/A</v>
      </c>
      <c r="K6" s="115"/>
      <c r="N6" s="16" t="s">
        <v>53</v>
      </c>
      <c r="O6" s="16">
        <v>13</v>
      </c>
      <c r="P6" t="e">
        <f>IF(LEFT(F3, 1) = "A", 16, 15)</f>
        <v>#N/A</v>
      </c>
      <c r="Q6" t="e">
        <f t="shared" si="0"/>
        <v>#N/A</v>
      </c>
      <c r="R6" t="e">
        <f t="shared" si="0"/>
        <v>#N/A</v>
      </c>
    </row>
    <row r="7" spans="1:29">
      <c r="D7" s="114" t="s">
        <v>4</v>
      </c>
      <c r="E7" s="114"/>
      <c r="F7" s="119" t="e">
        <f>VLOOKUP($F$5,EventChoice,3,FALSE)</f>
        <v>#N/A</v>
      </c>
      <c r="G7" s="119"/>
      <c r="H7" s="119"/>
      <c r="I7" s="119"/>
      <c r="J7" s="119"/>
      <c r="K7" s="119"/>
      <c r="N7" s="16" t="s">
        <v>52</v>
      </c>
      <c r="O7" s="16">
        <v>16</v>
      </c>
      <c r="P7" t="e">
        <f>IF(LEFT(F3, 1) = "A", 19, 18)</f>
        <v>#N/A</v>
      </c>
      <c r="Q7" t="e">
        <f t="shared" si="0"/>
        <v>#N/A</v>
      </c>
      <c r="R7" t="e">
        <f t="shared" si="0"/>
        <v>#N/A</v>
      </c>
    </row>
    <row r="8" spans="1:29">
      <c r="A8" s="32" t="e">
        <f>YEAR(F6)</f>
        <v>#N/A</v>
      </c>
      <c r="D8" s="100" t="s">
        <v>29</v>
      </c>
      <c r="E8" s="100"/>
      <c r="F8" s="119" t="e">
        <f>VLOOKUP($F$5,EventChoice,6,FALSE)</f>
        <v>#N/A</v>
      </c>
      <c r="G8" s="119"/>
      <c r="H8" s="119"/>
      <c r="I8" s="119"/>
      <c r="J8" s="119"/>
      <c r="K8" s="119"/>
      <c r="N8" s="16" t="s">
        <v>51</v>
      </c>
      <c r="O8" s="16">
        <v>19</v>
      </c>
      <c r="P8">
        <v>200</v>
      </c>
      <c r="Q8" t="e">
        <f t="shared" si="0"/>
        <v>#N/A</v>
      </c>
      <c r="R8" t="e">
        <f t="shared" si="0"/>
        <v>#N/A</v>
      </c>
    </row>
    <row r="9" spans="1:29">
      <c r="D9" s="100" t="s">
        <v>27</v>
      </c>
      <c r="E9" s="100"/>
      <c r="F9" s="119" t="e">
        <f>VLOOKUP($F$5,EventChoice,4,FALSE)</f>
        <v>#N/A</v>
      </c>
      <c r="G9" s="119"/>
      <c r="H9" s="119"/>
      <c r="I9" s="119"/>
      <c r="J9" s="119"/>
      <c r="K9" s="119"/>
      <c r="N9" s="16" t="s">
        <v>50</v>
      </c>
      <c r="O9" s="16">
        <v>32</v>
      </c>
      <c r="P9">
        <v>200</v>
      </c>
      <c r="Q9" t="e">
        <f t="shared" si="0"/>
        <v>#N/A</v>
      </c>
      <c r="R9" t="e">
        <f t="shared" si="0"/>
        <v>#N/A</v>
      </c>
    </row>
    <row r="10" spans="1:29">
      <c r="A10" s="18"/>
      <c r="D10" s="100" t="s">
        <v>28</v>
      </c>
      <c r="E10" s="100"/>
      <c r="F10" s="116"/>
      <c r="G10" s="116"/>
      <c r="H10" s="116"/>
      <c r="I10" s="116"/>
      <c r="J10" s="116"/>
      <c r="K10" s="116"/>
    </row>
    <row r="11" spans="1:29">
      <c r="A11" s="18"/>
      <c r="D11" s="46"/>
      <c r="E11" s="46" t="s">
        <v>67</v>
      </c>
      <c r="F11" s="116"/>
      <c r="G11" s="116"/>
      <c r="H11" s="116"/>
      <c r="I11" s="116"/>
      <c r="J11" s="116"/>
      <c r="K11" s="116"/>
    </row>
    <row r="12" spans="1:29">
      <c r="A12" s="18"/>
      <c r="D12" s="46"/>
      <c r="E12" s="46" t="s">
        <v>313</v>
      </c>
      <c r="F12" s="116"/>
      <c r="G12" s="116"/>
      <c r="H12" s="116"/>
      <c r="I12" s="116"/>
      <c r="J12" s="116"/>
      <c r="K12" s="116"/>
    </row>
    <row r="13" spans="1:29">
      <c r="A13" s="18"/>
      <c r="D13" s="46"/>
      <c r="E13" s="46" t="s">
        <v>314</v>
      </c>
      <c r="F13" s="116"/>
      <c r="G13" s="116"/>
      <c r="H13" s="116"/>
      <c r="I13" s="116"/>
      <c r="J13" s="116"/>
      <c r="K13" s="116"/>
    </row>
    <row r="14" spans="1:29" ht="18.75" customHeight="1"/>
    <row r="15" spans="1:29" ht="24.95" customHeight="1">
      <c r="B15" s="19" t="s">
        <v>2</v>
      </c>
      <c r="C15" s="80"/>
      <c r="D15" s="81"/>
      <c r="E15" s="82"/>
      <c r="F15" s="120" t="e">
        <f>IF(LEFT(F3, 1) = "A","IISHF Title-Event", "IISHF Non-Title-Event")</f>
        <v>#N/A</v>
      </c>
      <c r="G15" s="121"/>
      <c r="H15" s="121"/>
      <c r="I15" s="121"/>
      <c r="J15" s="121"/>
      <c r="K15" s="121"/>
      <c r="P15" t="s">
        <v>55</v>
      </c>
      <c r="R15" t="s">
        <v>58</v>
      </c>
      <c r="S15" t="s">
        <v>56</v>
      </c>
      <c r="T15" t="s">
        <v>59</v>
      </c>
      <c r="U15" t="s">
        <v>60</v>
      </c>
      <c r="V15" t="s">
        <v>61</v>
      </c>
      <c r="W15" t="s">
        <v>62</v>
      </c>
    </row>
    <row r="16" spans="1:29" ht="15.75">
      <c r="A16" s="20"/>
      <c r="B16" s="21"/>
      <c r="C16" s="21"/>
      <c r="D16" s="22"/>
      <c r="E16" s="21"/>
      <c r="F16" s="21"/>
      <c r="G16" s="21"/>
      <c r="H16" s="21"/>
      <c r="I16" s="21"/>
      <c r="P16" t="e">
        <f>F4</f>
        <v>#N/A</v>
      </c>
      <c r="R16" t="e">
        <f>IF(LEFT(P16,1)="U",S16-1,"")</f>
        <v>#N/A</v>
      </c>
      <c r="S16" t="e">
        <f>IF(LEFT(P16,1)="U",T16,"")</f>
        <v>#N/A</v>
      </c>
      <c r="T16" t="e">
        <f>IF(LEFT(P16,1)="U",U16-1,"")</f>
        <v>#N/A</v>
      </c>
      <c r="U16" t="e">
        <f>R1-VLOOKUP(P16,N4:R9,3,FALSE)</f>
        <v>#N/A</v>
      </c>
      <c r="V16" t="e">
        <f>R1-VLOOKUP(P16,N4:R9,2,FALSE)</f>
        <v>#N/A</v>
      </c>
      <c r="W16" t="e">
        <f>IF(LEFT(P16,1)="U",V16+3,"")</f>
        <v>#N/A</v>
      </c>
      <c r="Y16" s="16"/>
      <c r="Z16" s="16"/>
      <c r="AA16" s="16"/>
      <c r="AB16" s="16"/>
      <c r="AC16" s="16"/>
    </row>
    <row r="17" spans="1:40">
      <c r="A17" s="21"/>
      <c r="B17" s="21"/>
      <c r="C17" s="21"/>
      <c r="D17" s="21"/>
      <c r="E17" s="21"/>
      <c r="F17" s="21"/>
      <c r="G17" s="21"/>
      <c r="H17" s="21"/>
      <c r="I17" s="21"/>
    </row>
    <row r="18" spans="1:40" ht="25.5">
      <c r="A18" s="10" t="s">
        <v>24</v>
      </c>
      <c r="B18" s="7" t="s">
        <v>17</v>
      </c>
      <c r="C18" s="3" t="s">
        <v>21</v>
      </c>
      <c r="D18" s="33" t="s">
        <v>48</v>
      </c>
      <c r="E18" s="73" t="s">
        <v>47</v>
      </c>
      <c r="F18" s="2" t="s">
        <v>315</v>
      </c>
      <c r="G18" s="2" t="s">
        <v>322</v>
      </c>
      <c r="H18" s="63" t="s">
        <v>7</v>
      </c>
      <c r="I18" s="9" t="s">
        <v>57</v>
      </c>
      <c r="J18" s="9" t="s">
        <v>8</v>
      </c>
      <c r="K18" s="9" t="s">
        <v>20</v>
      </c>
      <c r="L18" s="9" t="s">
        <v>42</v>
      </c>
      <c r="P18" t="e">
        <f>IF(F4="","",IF(F4="Veteran",32,IF(F4="Senior",17,IF(F4="U19",18,IF(F4="U16",15,IF(F4="U13",12,9))))))</f>
        <v>#N/A</v>
      </c>
      <c r="R18" s="34">
        <v>1</v>
      </c>
      <c r="S18" s="34">
        <v>2</v>
      </c>
      <c r="T18" s="34">
        <v>3</v>
      </c>
      <c r="U18" s="34">
        <v>4</v>
      </c>
      <c r="V18" s="34">
        <v>5</v>
      </c>
      <c r="W18" s="34">
        <v>6</v>
      </c>
      <c r="X18" s="34"/>
      <c r="Y18" s="34"/>
      <c r="Z18" s="34"/>
      <c r="AA18" s="34"/>
      <c r="AB18" s="34"/>
      <c r="AC18" s="34"/>
      <c r="AD18" s="10" t="s">
        <v>24</v>
      </c>
      <c r="AE18" s="7" t="s">
        <v>17</v>
      </c>
      <c r="AF18" s="3" t="s">
        <v>21</v>
      </c>
      <c r="AG18" s="8" t="s">
        <v>18</v>
      </c>
      <c r="AH18" s="31"/>
      <c r="AI18" s="2" t="s">
        <v>25</v>
      </c>
      <c r="AJ18" s="9" t="s">
        <v>7</v>
      </c>
      <c r="AK18" s="9" t="s">
        <v>57</v>
      </c>
      <c r="AL18" s="9" t="s">
        <v>8</v>
      </c>
      <c r="AM18" s="9" t="s">
        <v>20</v>
      </c>
      <c r="AN18" s="9" t="s">
        <v>42</v>
      </c>
    </row>
    <row r="19" spans="1:40">
      <c r="A19" s="1">
        <v>1</v>
      </c>
      <c r="B19" s="49"/>
      <c r="C19" s="50" t="s">
        <v>311</v>
      </c>
      <c r="D19" s="51"/>
      <c r="E19" s="52"/>
      <c r="F19" s="53"/>
      <c r="G19" s="74"/>
      <c r="H19" s="64">
        <f t="shared" ref="H19:H24" si="1">IF(LEN(G19) = 0, 0,YEAR(G19))</f>
        <v>0</v>
      </c>
      <c r="I19" s="53"/>
      <c r="J19" s="59"/>
      <c r="K19" s="47"/>
      <c r="L19" s="13"/>
      <c r="O19" s="16">
        <f t="shared" ref="O19:O48" si="2">I19</f>
        <v>0</v>
      </c>
      <c r="P19">
        <f t="shared" ref="P19:P48" si="3">H19</f>
        <v>0</v>
      </c>
      <c r="Q19" t="e">
        <f>R19+S19+T19+U19</f>
        <v>#N/A</v>
      </c>
      <c r="R19" s="45" t="b">
        <f>IF($O19="f",AND($P19&lt;=W$16,$P19&gt;=R$16))</f>
        <v>0</v>
      </c>
      <c r="S19" s="45" t="b">
        <f>IF($O19="f",AND($P19&lt;=W$16,$P19&gt;=S$16))</f>
        <v>0</v>
      </c>
      <c r="T19" s="45" t="e">
        <f>AND($P19=T$16)</f>
        <v>#N/A</v>
      </c>
      <c r="U19" s="45" t="e">
        <f t="shared" ref="U19:U48" si="4">AND($P19&gt;=U$16,$P19&lt;=V$16)</f>
        <v>#N/A</v>
      </c>
      <c r="V19" s="45"/>
      <c r="W19" s="45" t="e">
        <f>IF(LEFT($P$16,1)&lt;&gt;"U",FALSE,AND($P19&lt;=W$16,$P19&gt;V$16))</f>
        <v>#N/A</v>
      </c>
      <c r="X19">
        <f>COUNTIF(R19:W19,"TRUE")</f>
        <v>0</v>
      </c>
      <c r="AD19" s="1">
        <f t="shared" ref="AD19:AD48" si="5">A19</f>
        <v>1</v>
      </c>
      <c r="AE19" s="35" t="str">
        <f>IF(B19="","",B19)</f>
        <v/>
      </c>
      <c r="AF19" s="35" t="str">
        <f t="shared" ref="AF19:AF48" si="6">IF(C19="","",C19)</f>
        <v>Captain</v>
      </c>
      <c r="AG19" s="36" t="str">
        <f t="shared" ref="AG19:AG48" si="7">IF(D19="","",(UPPER(D19)&amp;" "&amp;E19))</f>
        <v/>
      </c>
      <c r="AH19" s="43"/>
      <c r="AI19" s="37" t="str">
        <f t="shared" ref="AI19:AI48" si="8">IF(F19="","",F19)</f>
        <v/>
      </c>
      <c r="AJ19" s="37">
        <f t="shared" ref="AJ19:AJ48" si="9">IF(H19="","",H19)</f>
        <v>0</v>
      </c>
      <c r="AK19" s="37" t="str">
        <f t="shared" ref="AK19:AK48" si="10">IF(I19="","",I19)</f>
        <v/>
      </c>
      <c r="AL19" s="37" t="str">
        <f t="shared" ref="AL19:AL48" si="11">IF(J19="","",J19)</f>
        <v/>
      </c>
      <c r="AM19" s="38" t="str">
        <f t="shared" ref="AM19:AM48" si="12">IF(K19="","",K19)</f>
        <v/>
      </c>
      <c r="AN19" s="39" t="str">
        <f t="shared" ref="AN19:AN48" si="13">IF(L19="","",L19)</f>
        <v/>
      </c>
    </row>
    <row r="20" spans="1:40">
      <c r="A20" s="1">
        <v>2</v>
      </c>
      <c r="B20" s="49"/>
      <c r="C20" s="50" t="s">
        <v>312</v>
      </c>
      <c r="D20" s="51"/>
      <c r="E20" s="52"/>
      <c r="F20" s="53"/>
      <c r="G20" s="74"/>
      <c r="H20" s="64">
        <f t="shared" si="1"/>
        <v>0</v>
      </c>
      <c r="I20" s="53"/>
      <c r="J20" s="59"/>
      <c r="K20" s="47"/>
      <c r="L20" s="13"/>
      <c r="O20" s="16">
        <f t="shared" si="2"/>
        <v>0</v>
      </c>
      <c r="P20">
        <f t="shared" si="3"/>
        <v>0</v>
      </c>
      <c r="Q20" t="e">
        <f>R20+S20+T20+U20</f>
        <v>#N/A</v>
      </c>
      <c r="R20" s="45" t="b">
        <f t="shared" ref="R20:R48" si="14">IF($O20="f",AND($P20&lt;=W$16,$P20&gt;=R$16))</f>
        <v>0</v>
      </c>
      <c r="S20" s="45" t="b">
        <f>IF($O20="f",AND($P20&lt;=W$16,$P20&gt;=S$16))</f>
        <v>0</v>
      </c>
      <c r="T20" s="45" t="e">
        <f>AND($P20=T$16)</f>
        <v>#N/A</v>
      </c>
      <c r="U20" s="45" t="e">
        <f t="shared" si="4"/>
        <v>#N/A</v>
      </c>
      <c r="V20" s="45"/>
      <c r="W20" s="45" t="e">
        <f t="shared" ref="W20:W48" si="15">IF(LEFT($P$16,1)&lt;&gt;"U",FALSE,AND($P20&lt;=W$16,$P20&gt;V$16))</f>
        <v>#N/A</v>
      </c>
      <c r="X20">
        <f t="shared" ref="X20:X48" si="16">COUNTIF(R20:W20,"TRUE")</f>
        <v>0</v>
      </c>
      <c r="AD20" s="1">
        <f t="shared" si="5"/>
        <v>2</v>
      </c>
      <c r="AE20" s="35" t="str">
        <f t="shared" ref="AE20:AE48" si="17">IF(B20="","",B20)</f>
        <v/>
      </c>
      <c r="AF20" s="35" t="str">
        <f t="shared" si="6"/>
        <v>Assistant Captain</v>
      </c>
      <c r="AG20" s="36" t="str">
        <f t="shared" si="7"/>
        <v/>
      </c>
      <c r="AH20" s="43"/>
      <c r="AI20" s="37" t="str">
        <f t="shared" si="8"/>
        <v/>
      </c>
      <c r="AJ20" s="37">
        <f t="shared" si="9"/>
        <v>0</v>
      </c>
      <c r="AK20" s="37" t="str">
        <f t="shared" si="10"/>
        <v/>
      </c>
      <c r="AL20" s="37" t="str">
        <f t="shared" si="11"/>
        <v/>
      </c>
      <c r="AM20" s="38" t="str">
        <f t="shared" si="12"/>
        <v/>
      </c>
      <c r="AN20" s="39" t="str">
        <f t="shared" si="13"/>
        <v/>
      </c>
    </row>
    <row r="21" spans="1:40">
      <c r="A21" s="1">
        <v>3</v>
      </c>
      <c r="B21" s="49"/>
      <c r="C21" s="50" t="s">
        <v>6</v>
      </c>
      <c r="D21" s="51"/>
      <c r="E21" s="52"/>
      <c r="F21" s="53"/>
      <c r="G21" s="74"/>
      <c r="H21" s="64">
        <f t="shared" si="1"/>
        <v>0</v>
      </c>
      <c r="I21" s="53"/>
      <c r="J21" s="59"/>
      <c r="K21" s="47"/>
      <c r="L21" s="13"/>
      <c r="O21" s="16">
        <f t="shared" si="2"/>
        <v>0</v>
      </c>
      <c r="P21">
        <f t="shared" si="3"/>
        <v>0</v>
      </c>
      <c r="Q21" t="e">
        <f t="shared" ref="Q21:Q48" si="18">R21+S21+T21+U21</f>
        <v>#N/A</v>
      </c>
      <c r="R21" s="45" t="b">
        <f t="shared" si="14"/>
        <v>0</v>
      </c>
      <c r="S21" s="45" t="b">
        <f t="shared" ref="S21:S34" si="19">IF($O21="f",AND($P21&lt;=W$16,$P21&gt;=S$16))</f>
        <v>0</v>
      </c>
      <c r="T21" s="45" t="e">
        <f t="shared" ref="T21:T48" si="20">AND($P21=T$16)</f>
        <v>#N/A</v>
      </c>
      <c r="U21" s="45" t="e">
        <f t="shared" si="4"/>
        <v>#N/A</v>
      </c>
      <c r="V21" s="45"/>
      <c r="W21" s="45" t="e">
        <f t="shared" si="15"/>
        <v>#N/A</v>
      </c>
      <c r="X21">
        <f t="shared" si="16"/>
        <v>0</v>
      </c>
      <c r="AD21" s="1">
        <f t="shared" si="5"/>
        <v>3</v>
      </c>
      <c r="AE21" s="35" t="str">
        <f t="shared" si="17"/>
        <v/>
      </c>
      <c r="AF21" s="35" t="str">
        <f t="shared" si="6"/>
        <v>Goalkeeper</v>
      </c>
      <c r="AG21" s="36" t="str">
        <f t="shared" si="7"/>
        <v/>
      </c>
      <c r="AH21" s="43"/>
      <c r="AI21" s="37" t="str">
        <f t="shared" si="8"/>
        <v/>
      </c>
      <c r="AJ21" s="37">
        <f t="shared" si="9"/>
        <v>0</v>
      </c>
      <c r="AK21" s="37" t="str">
        <f t="shared" si="10"/>
        <v/>
      </c>
      <c r="AL21" s="37" t="str">
        <f t="shared" si="11"/>
        <v/>
      </c>
      <c r="AM21" s="38" t="str">
        <f t="shared" si="12"/>
        <v/>
      </c>
      <c r="AN21" s="39" t="str">
        <f t="shared" si="13"/>
        <v/>
      </c>
    </row>
    <row r="22" spans="1:40">
      <c r="A22" s="1">
        <v>4</v>
      </c>
      <c r="B22" s="49"/>
      <c r="C22" s="50" t="s">
        <v>6</v>
      </c>
      <c r="D22" s="51"/>
      <c r="E22" s="52"/>
      <c r="F22" s="53"/>
      <c r="G22" s="74"/>
      <c r="H22" s="64">
        <f t="shared" si="1"/>
        <v>0</v>
      </c>
      <c r="I22" s="53"/>
      <c r="J22" s="59"/>
      <c r="K22" s="47"/>
      <c r="L22" s="13"/>
      <c r="O22" s="16">
        <f t="shared" si="2"/>
        <v>0</v>
      </c>
      <c r="P22">
        <f t="shared" si="3"/>
        <v>0</v>
      </c>
      <c r="Q22" t="e">
        <f t="shared" si="18"/>
        <v>#N/A</v>
      </c>
      <c r="R22" s="45" t="b">
        <f t="shared" si="14"/>
        <v>0</v>
      </c>
      <c r="S22" s="45" t="b">
        <f t="shared" si="19"/>
        <v>0</v>
      </c>
      <c r="T22" s="45" t="e">
        <f t="shared" si="20"/>
        <v>#N/A</v>
      </c>
      <c r="U22" s="45" t="e">
        <f t="shared" si="4"/>
        <v>#N/A</v>
      </c>
      <c r="V22" s="45"/>
      <c r="W22" s="45" t="e">
        <f t="shared" si="15"/>
        <v>#N/A</v>
      </c>
      <c r="X22">
        <f t="shared" si="16"/>
        <v>0</v>
      </c>
      <c r="AD22" s="1">
        <f t="shared" si="5"/>
        <v>4</v>
      </c>
      <c r="AE22" s="35" t="str">
        <f t="shared" si="17"/>
        <v/>
      </c>
      <c r="AF22" s="35" t="str">
        <f t="shared" si="6"/>
        <v>Goalkeeper</v>
      </c>
      <c r="AG22" s="36" t="str">
        <f t="shared" si="7"/>
        <v/>
      </c>
      <c r="AH22" s="43"/>
      <c r="AI22" s="37" t="str">
        <f t="shared" si="8"/>
        <v/>
      </c>
      <c r="AJ22" s="37">
        <f t="shared" si="9"/>
        <v>0</v>
      </c>
      <c r="AK22" s="37" t="str">
        <f t="shared" si="10"/>
        <v/>
      </c>
      <c r="AL22" s="37" t="str">
        <f t="shared" si="11"/>
        <v/>
      </c>
      <c r="AM22" s="38" t="str">
        <f t="shared" si="12"/>
        <v/>
      </c>
      <c r="AN22" s="39" t="str">
        <f t="shared" si="13"/>
        <v/>
      </c>
    </row>
    <row r="23" spans="1:40">
      <c r="A23" s="1">
        <v>5</v>
      </c>
      <c r="B23" s="49"/>
      <c r="C23" s="54"/>
      <c r="D23" s="51"/>
      <c r="E23" s="52"/>
      <c r="F23" s="53"/>
      <c r="G23" s="74"/>
      <c r="H23" s="64">
        <f t="shared" si="1"/>
        <v>0</v>
      </c>
      <c r="I23" s="53"/>
      <c r="J23" s="59"/>
      <c r="K23" s="47"/>
      <c r="L23" s="13"/>
      <c r="O23" s="16">
        <f t="shared" si="2"/>
        <v>0</v>
      </c>
      <c r="P23">
        <f t="shared" si="3"/>
        <v>0</v>
      </c>
      <c r="Q23" t="e">
        <f t="shared" si="18"/>
        <v>#N/A</v>
      </c>
      <c r="R23" s="45" t="b">
        <f t="shared" si="14"/>
        <v>0</v>
      </c>
      <c r="S23" s="45" t="b">
        <f t="shared" si="19"/>
        <v>0</v>
      </c>
      <c r="T23" s="45" t="e">
        <f t="shared" si="20"/>
        <v>#N/A</v>
      </c>
      <c r="U23" s="45" t="e">
        <f t="shared" si="4"/>
        <v>#N/A</v>
      </c>
      <c r="V23" s="45"/>
      <c r="W23" s="45" t="e">
        <f t="shared" si="15"/>
        <v>#N/A</v>
      </c>
      <c r="X23">
        <f t="shared" si="16"/>
        <v>0</v>
      </c>
      <c r="AD23" s="1">
        <f t="shared" si="5"/>
        <v>5</v>
      </c>
      <c r="AE23" s="35" t="str">
        <f t="shared" si="17"/>
        <v/>
      </c>
      <c r="AF23" s="35" t="str">
        <f>IF(C23="","",C23)</f>
        <v/>
      </c>
      <c r="AG23" s="36" t="str">
        <f t="shared" si="7"/>
        <v/>
      </c>
      <c r="AH23" s="43"/>
      <c r="AI23" s="37" t="str">
        <f t="shared" si="8"/>
        <v/>
      </c>
      <c r="AJ23" s="37">
        <f t="shared" si="9"/>
        <v>0</v>
      </c>
      <c r="AK23" s="37" t="str">
        <f t="shared" si="10"/>
        <v/>
      </c>
      <c r="AL23" s="37" t="str">
        <f t="shared" si="11"/>
        <v/>
      </c>
      <c r="AM23" s="38" t="str">
        <f t="shared" si="12"/>
        <v/>
      </c>
      <c r="AN23" s="39" t="str">
        <f t="shared" si="13"/>
        <v/>
      </c>
    </row>
    <row r="24" spans="1:40">
      <c r="A24" s="1">
        <v>6</v>
      </c>
      <c r="B24" s="49"/>
      <c r="C24" s="54"/>
      <c r="D24" s="51"/>
      <c r="E24" s="52"/>
      <c r="F24" s="53"/>
      <c r="G24" s="74"/>
      <c r="H24" s="64">
        <f t="shared" si="1"/>
        <v>0</v>
      </c>
      <c r="I24" s="53"/>
      <c r="J24" s="59"/>
      <c r="K24" s="47"/>
      <c r="L24" s="13"/>
      <c r="O24" s="16">
        <f t="shared" si="2"/>
        <v>0</v>
      </c>
      <c r="P24">
        <f t="shared" si="3"/>
        <v>0</v>
      </c>
      <c r="Q24" t="e">
        <f t="shared" si="18"/>
        <v>#N/A</v>
      </c>
      <c r="R24" s="45" t="b">
        <f t="shared" si="14"/>
        <v>0</v>
      </c>
      <c r="S24" s="45" t="b">
        <f t="shared" si="19"/>
        <v>0</v>
      </c>
      <c r="T24" s="45" t="e">
        <f t="shared" si="20"/>
        <v>#N/A</v>
      </c>
      <c r="U24" s="45" t="e">
        <f t="shared" si="4"/>
        <v>#N/A</v>
      </c>
      <c r="V24" s="45"/>
      <c r="W24" s="45" t="e">
        <f t="shared" si="15"/>
        <v>#N/A</v>
      </c>
      <c r="X24">
        <f t="shared" si="16"/>
        <v>0</v>
      </c>
      <c r="AD24" s="1">
        <f t="shared" si="5"/>
        <v>6</v>
      </c>
      <c r="AE24" s="35" t="str">
        <f t="shared" si="17"/>
        <v/>
      </c>
      <c r="AF24" s="35" t="str">
        <f>IF(C24="","",C24)</f>
        <v/>
      </c>
      <c r="AG24" s="36" t="str">
        <f t="shared" si="7"/>
        <v/>
      </c>
      <c r="AH24" s="43"/>
      <c r="AI24" s="37" t="str">
        <f t="shared" si="8"/>
        <v/>
      </c>
      <c r="AJ24" s="37">
        <f t="shared" si="9"/>
        <v>0</v>
      </c>
      <c r="AK24" s="37" t="str">
        <f t="shared" si="10"/>
        <v/>
      </c>
      <c r="AL24" s="37" t="str">
        <f t="shared" si="11"/>
        <v/>
      </c>
      <c r="AM24" s="38" t="str">
        <f t="shared" si="12"/>
        <v/>
      </c>
      <c r="AN24" s="39" t="str">
        <f t="shared" si="13"/>
        <v/>
      </c>
    </row>
    <row r="25" spans="1:40">
      <c r="A25" s="1">
        <v>7</v>
      </c>
      <c r="B25" s="49"/>
      <c r="C25" s="54"/>
      <c r="D25" s="51"/>
      <c r="E25" s="52"/>
      <c r="F25" s="53"/>
      <c r="G25" s="74"/>
      <c r="H25" s="64">
        <f t="shared" ref="H25:H48" si="21">IF(LEN(G25) = 0, 0,YEAR(G25))</f>
        <v>0</v>
      </c>
      <c r="I25" s="53"/>
      <c r="J25" s="59"/>
      <c r="K25" s="47"/>
      <c r="L25" s="13"/>
      <c r="O25" s="16">
        <f t="shared" si="2"/>
        <v>0</v>
      </c>
      <c r="P25">
        <f t="shared" si="3"/>
        <v>0</v>
      </c>
      <c r="Q25" t="e">
        <f t="shared" si="18"/>
        <v>#N/A</v>
      </c>
      <c r="R25" s="45" t="b">
        <f t="shared" si="14"/>
        <v>0</v>
      </c>
      <c r="S25" s="45" t="b">
        <f t="shared" si="19"/>
        <v>0</v>
      </c>
      <c r="T25" s="45" t="e">
        <f t="shared" si="20"/>
        <v>#N/A</v>
      </c>
      <c r="U25" s="45" t="e">
        <f t="shared" si="4"/>
        <v>#N/A</v>
      </c>
      <c r="V25" s="45"/>
      <c r="W25" s="45" t="e">
        <f t="shared" si="15"/>
        <v>#N/A</v>
      </c>
      <c r="X25">
        <f t="shared" si="16"/>
        <v>0</v>
      </c>
      <c r="AD25" s="1">
        <f t="shared" si="5"/>
        <v>7</v>
      </c>
      <c r="AE25" s="35" t="str">
        <f t="shared" si="17"/>
        <v/>
      </c>
      <c r="AF25" s="35" t="str">
        <f>IF(C25="","",C25)</f>
        <v/>
      </c>
      <c r="AG25" s="36" t="str">
        <f t="shared" si="7"/>
        <v/>
      </c>
      <c r="AH25" s="43"/>
      <c r="AI25" s="37" t="str">
        <f t="shared" si="8"/>
        <v/>
      </c>
      <c r="AJ25" s="37">
        <f t="shared" si="9"/>
        <v>0</v>
      </c>
      <c r="AK25" s="37" t="str">
        <f t="shared" si="10"/>
        <v/>
      </c>
      <c r="AL25" s="37" t="str">
        <f t="shared" si="11"/>
        <v/>
      </c>
      <c r="AM25" s="38" t="str">
        <f t="shared" si="12"/>
        <v/>
      </c>
      <c r="AN25" s="39" t="str">
        <f t="shared" si="13"/>
        <v/>
      </c>
    </row>
    <row r="26" spans="1:40">
      <c r="A26" s="1">
        <v>8</v>
      </c>
      <c r="B26" s="49"/>
      <c r="C26" s="54"/>
      <c r="D26" s="51"/>
      <c r="E26" s="52"/>
      <c r="F26" s="53"/>
      <c r="G26" s="74"/>
      <c r="H26" s="64">
        <f t="shared" si="21"/>
        <v>0</v>
      </c>
      <c r="I26" s="53"/>
      <c r="J26" s="59"/>
      <c r="K26" s="47"/>
      <c r="L26" s="13"/>
      <c r="O26" s="16">
        <f t="shared" si="2"/>
        <v>0</v>
      </c>
      <c r="P26">
        <f t="shared" si="3"/>
        <v>0</v>
      </c>
      <c r="Q26" t="e">
        <f t="shared" si="18"/>
        <v>#N/A</v>
      </c>
      <c r="R26" s="45" t="b">
        <f t="shared" si="14"/>
        <v>0</v>
      </c>
      <c r="S26" s="45" t="b">
        <f t="shared" si="19"/>
        <v>0</v>
      </c>
      <c r="T26" s="45" t="e">
        <f t="shared" si="20"/>
        <v>#N/A</v>
      </c>
      <c r="U26" s="45" t="e">
        <f>AND($P26&gt;=U$16,$P26&lt;=V$16)</f>
        <v>#N/A</v>
      </c>
      <c r="V26" s="45"/>
      <c r="W26" s="45" t="e">
        <f t="shared" si="15"/>
        <v>#N/A</v>
      </c>
      <c r="X26">
        <f t="shared" si="16"/>
        <v>0</v>
      </c>
      <c r="AD26" s="1">
        <f t="shared" si="5"/>
        <v>8</v>
      </c>
      <c r="AE26" s="35" t="str">
        <f t="shared" si="17"/>
        <v/>
      </c>
      <c r="AF26" s="35" t="str">
        <f t="shared" si="6"/>
        <v/>
      </c>
      <c r="AG26" s="36" t="str">
        <f t="shared" si="7"/>
        <v/>
      </c>
      <c r="AH26" s="43"/>
      <c r="AI26" s="37" t="str">
        <f t="shared" si="8"/>
        <v/>
      </c>
      <c r="AJ26" s="37">
        <f t="shared" si="9"/>
        <v>0</v>
      </c>
      <c r="AK26" s="37" t="str">
        <f t="shared" si="10"/>
        <v/>
      </c>
      <c r="AL26" s="37" t="str">
        <f t="shared" si="11"/>
        <v/>
      </c>
      <c r="AM26" s="38" t="str">
        <f t="shared" si="12"/>
        <v/>
      </c>
      <c r="AN26" s="39" t="str">
        <f t="shared" si="13"/>
        <v/>
      </c>
    </row>
    <row r="27" spans="1:40">
      <c r="A27" s="1">
        <v>9</v>
      </c>
      <c r="B27" s="49"/>
      <c r="C27" s="54"/>
      <c r="D27" s="51"/>
      <c r="E27" s="52"/>
      <c r="F27" s="53"/>
      <c r="G27" s="74"/>
      <c r="H27" s="64">
        <f t="shared" si="21"/>
        <v>0</v>
      </c>
      <c r="I27" s="53"/>
      <c r="J27" s="59"/>
      <c r="K27" s="47"/>
      <c r="L27" s="13"/>
      <c r="O27" s="16">
        <f t="shared" si="2"/>
        <v>0</v>
      </c>
      <c r="P27">
        <f t="shared" si="3"/>
        <v>0</v>
      </c>
      <c r="Q27" t="e">
        <f t="shared" si="18"/>
        <v>#N/A</v>
      </c>
      <c r="R27" s="45" t="b">
        <f t="shared" si="14"/>
        <v>0</v>
      </c>
      <c r="S27" s="45" t="b">
        <f t="shared" si="19"/>
        <v>0</v>
      </c>
      <c r="T27" s="45" t="e">
        <f t="shared" si="20"/>
        <v>#N/A</v>
      </c>
      <c r="U27" s="45" t="e">
        <f t="shared" si="4"/>
        <v>#N/A</v>
      </c>
      <c r="V27" s="45"/>
      <c r="W27" s="45" t="e">
        <f t="shared" si="15"/>
        <v>#N/A</v>
      </c>
      <c r="X27">
        <f t="shared" si="16"/>
        <v>0</v>
      </c>
      <c r="AD27" s="1">
        <f t="shared" si="5"/>
        <v>9</v>
      </c>
      <c r="AE27" s="35" t="str">
        <f t="shared" si="17"/>
        <v/>
      </c>
      <c r="AF27" s="35" t="str">
        <f t="shared" si="6"/>
        <v/>
      </c>
      <c r="AG27" s="36" t="str">
        <f t="shared" si="7"/>
        <v/>
      </c>
      <c r="AH27" s="43"/>
      <c r="AI27" s="37" t="str">
        <f t="shared" si="8"/>
        <v/>
      </c>
      <c r="AJ27" s="37">
        <f t="shared" si="9"/>
        <v>0</v>
      </c>
      <c r="AK27" s="37" t="str">
        <f t="shared" si="10"/>
        <v/>
      </c>
      <c r="AL27" s="37" t="str">
        <f t="shared" si="11"/>
        <v/>
      </c>
      <c r="AM27" s="38" t="str">
        <f t="shared" si="12"/>
        <v/>
      </c>
      <c r="AN27" s="39" t="str">
        <f t="shared" si="13"/>
        <v/>
      </c>
    </row>
    <row r="28" spans="1:40">
      <c r="A28" s="1">
        <v>10</v>
      </c>
      <c r="B28" s="49"/>
      <c r="C28" s="54"/>
      <c r="D28" s="51"/>
      <c r="E28" s="52"/>
      <c r="F28" s="53"/>
      <c r="G28" s="74"/>
      <c r="H28" s="64">
        <f t="shared" si="21"/>
        <v>0</v>
      </c>
      <c r="I28" s="53"/>
      <c r="J28" s="59"/>
      <c r="K28" s="47"/>
      <c r="L28" s="13"/>
      <c r="O28" s="16">
        <f t="shared" si="2"/>
        <v>0</v>
      </c>
      <c r="P28">
        <f t="shared" si="3"/>
        <v>0</v>
      </c>
      <c r="Q28" t="e">
        <f t="shared" si="18"/>
        <v>#N/A</v>
      </c>
      <c r="R28" s="45" t="b">
        <f t="shared" si="14"/>
        <v>0</v>
      </c>
      <c r="S28" s="45" t="b">
        <f t="shared" si="19"/>
        <v>0</v>
      </c>
      <c r="T28" s="45" t="e">
        <f t="shared" si="20"/>
        <v>#N/A</v>
      </c>
      <c r="U28" s="45" t="e">
        <f>AND($P28&gt;=U$16,$P28&lt;=V$16)</f>
        <v>#N/A</v>
      </c>
      <c r="V28" s="45"/>
      <c r="W28" s="45" t="e">
        <f t="shared" si="15"/>
        <v>#N/A</v>
      </c>
      <c r="X28">
        <f t="shared" si="16"/>
        <v>0</v>
      </c>
      <c r="AD28" s="1">
        <f t="shared" si="5"/>
        <v>10</v>
      </c>
      <c r="AE28" s="35" t="str">
        <f t="shared" si="17"/>
        <v/>
      </c>
      <c r="AF28" s="35" t="str">
        <f t="shared" si="6"/>
        <v/>
      </c>
      <c r="AG28" s="36" t="str">
        <f t="shared" si="7"/>
        <v/>
      </c>
      <c r="AH28" s="43"/>
      <c r="AI28" s="37" t="str">
        <f t="shared" si="8"/>
        <v/>
      </c>
      <c r="AJ28" s="37">
        <f t="shared" si="9"/>
        <v>0</v>
      </c>
      <c r="AK28" s="37" t="str">
        <f t="shared" si="10"/>
        <v/>
      </c>
      <c r="AL28" s="37" t="str">
        <f t="shared" si="11"/>
        <v/>
      </c>
      <c r="AM28" s="38" t="str">
        <f t="shared" si="12"/>
        <v/>
      </c>
      <c r="AN28" s="39" t="str">
        <f t="shared" si="13"/>
        <v/>
      </c>
    </row>
    <row r="29" spans="1:40">
      <c r="A29" s="1">
        <v>11</v>
      </c>
      <c r="B29" s="49"/>
      <c r="C29" s="54"/>
      <c r="D29" s="51"/>
      <c r="E29" s="52"/>
      <c r="F29" s="53"/>
      <c r="G29" s="74"/>
      <c r="H29" s="64">
        <f t="shared" si="21"/>
        <v>0</v>
      </c>
      <c r="I29" s="53"/>
      <c r="J29" s="59"/>
      <c r="K29" s="47"/>
      <c r="L29" s="13"/>
      <c r="O29" s="16">
        <f t="shared" si="2"/>
        <v>0</v>
      </c>
      <c r="P29">
        <f t="shared" si="3"/>
        <v>0</v>
      </c>
      <c r="Q29" t="e">
        <f t="shared" si="18"/>
        <v>#N/A</v>
      </c>
      <c r="R29" s="45" t="b">
        <f t="shared" si="14"/>
        <v>0</v>
      </c>
      <c r="S29" s="45" t="b">
        <f t="shared" si="19"/>
        <v>0</v>
      </c>
      <c r="T29" s="45" t="e">
        <f t="shared" si="20"/>
        <v>#N/A</v>
      </c>
      <c r="U29" s="45" t="e">
        <f>AND($P29&gt;=U$16,$P29&lt;=V$16)</f>
        <v>#N/A</v>
      </c>
      <c r="V29" s="45"/>
      <c r="W29" s="45" t="e">
        <f t="shared" si="15"/>
        <v>#N/A</v>
      </c>
      <c r="X29">
        <f t="shared" si="16"/>
        <v>0</v>
      </c>
      <c r="AD29" s="1">
        <f t="shared" si="5"/>
        <v>11</v>
      </c>
      <c r="AE29" s="35" t="str">
        <f t="shared" si="17"/>
        <v/>
      </c>
      <c r="AF29" s="35" t="str">
        <f t="shared" si="6"/>
        <v/>
      </c>
      <c r="AG29" s="36" t="str">
        <f t="shared" si="7"/>
        <v/>
      </c>
      <c r="AH29" s="43"/>
      <c r="AI29" s="37" t="str">
        <f t="shared" si="8"/>
        <v/>
      </c>
      <c r="AJ29" s="37">
        <f t="shared" si="9"/>
        <v>0</v>
      </c>
      <c r="AK29" s="37" t="str">
        <f t="shared" si="10"/>
        <v/>
      </c>
      <c r="AL29" s="37" t="str">
        <f t="shared" si="11"/>
        <v/>
      </c>
      <c r="AM29" s="38" t="str">
        <f t="shared" si="12"/>
        <v/>
      </c>
      <c r="AN29" s="39" t="str">
        <f t="shared" si="13"/>
        <v/>
      </c>
    </row>
    <row r="30" spans="1:40">
      <c r="A30" s="1">
        <v>12</v>
      </c>
      <c r="B30" s="49"/>
      <c r="C30" s="54"/>
      <c r="D30" s="51"/>
      <c r="E30" s="52"/>
      <c r="F30" s="53"/>
      <c r="G30" s="74"/>
      <c r="H30" s="64">
        <f t="shared" si="21"/>
        <v>0</v>
      </c>
      <c r="I30" s="53"/>
      <c r="J30" s="59"/>
      <c r="K30" s="47"/>
      <c r="L30" s="13"/>
      <c r="O30" s="16">
        <f t="shared" si="2"/>
        <v>0</v>
      </c>
      <c r="P30">
        <f t="shared" si="3"/>
        <v>0</v>
      </c>
      <c r="Q30" t="e">
        <f t="shared" si="18"/>
        <v>#N/A</v>
      </c>
      <c r="R30" s="45" t="b">
        <f t="shared" si="14"/>
        <v>0</v>
      </c>
      <c r="S30" s="45" t="b">
        <f t="shared" si="19"/>
        <v>0</v>
      </c>
      <c r="T30" s="45" t="e">
        <f t="shared" si="20"/>
        <v>#N/A</v>
      </c>
      <c r="U30" s="45" t="e">
        <f t="shared" si="4"/>
        <v>#N/A</v>
      </c>
      <c r="V30" s="45"/>
      <c r="W30" s="45" t="e">
        <f t="shared" si="15"/>
        <v>#N/A</v>
      </c>
      <c r="X30">
        <f t="shared" si="16"/>
        <v>0</v>
      </c>
      <c r="AD30" s="1">
        <f t="shared" si="5"/>
        <v>12</v>
      </c>
      <c r="AE30" s="35" t="str">
        <f t="shared" si="17"/>
        <v/>
      </c>
      <c r="AF30" s="35" t="str">
        <f t="shared" si="6"/>
        <v/>
      </c>
      <c r="AG30" s="36" t="str">
        <f t="shared" si="7"/>
        <v/>
      </c>
      <c r="AH30" s="43"/>
      <c r="AI30" s="37" t="str">
        <f t="shared" si="8"/>
        <v/>
      </c>
      <c r="AJ30" s="37">
        <f t="shared" si="9"/>
        <v>0</v>
      </c>
      <c r="AK30" s="37" t="str">
        <f t="shared" si="10"/>
        <v/>
      </c>
      <c r="AL30" s="37" t="str">
        <f t="shared" si="11"/>
        <v/>
      </c>
      <c r="AM30" s="38" t="str">
        <f t="shared" si="12"/>
        <v/>
      </c>
      <c r="AN30" s="39" t="str">
        <f t="shared" si="13"/>
        <v/>
      </c>
    </row>
    <row r="31" spans="1:40">
      <c r="A31" s="1">
        <v>13</v>
      </c>
      <c r="B31" s="49"/>
      <c r="C31" s="54"/>
      <c r="D31" s="51"/>
      <c r="E31" s="52"/>
      <c r="F31" s="53"/>
      <c r="G31" s="74"/>
      <c r="H31" s="64">
        <f t="shared" si="21"/>
        <v>0</v>
      </c>
      <c r="I31" s="53"/>
      <c r="J31" s="59"/>
      <c r="K31" s="47"/>
      <c r="L31" s="13"/>
      <c r="O31" s="16">
        <f t="shared" si="2"/>
        <v>0</v>
      </c>
      <c r="P31">
        <f t="shared" si="3"/>
        <v>0</v>
      </c>
      <c r="Q31" t="e">
        <f t="shared" si="18"/>
        <v>#N/A</v>
      </c>
      <c r="R31" s="45" t="b">
        <f t="shared" si="14"/>
        <v>0</v>
      </c>
      <c r="S31" s="45" t="b">
        <f t="shared" si="19"/>
        <v>0</v>
      </c>
      <c r="T31" s="45" t="e">
        <f t="shared" si="20"/>
        <v>#N/A</v>
      </c>
      <c r="U31" s="45" t="e">
        <f t="shared" si="4"/>
        <v>#N/A</v>
      </c>
      <c r="V31" s="45"/>
      <c r="W31" s="45" t="e">
        <f t="shared" si="15"/>
        <v>#N/A</v>
      </c>
      <c r="X31">
        <f t="shared" si="16"/>
        <v>0</v>
      </c>
      <c r="AD31" s="1">
        <f t="shared" si="5"/>
        <v>13</v>
      </c>
      <c r="AE31" s="35" t="str">
        <f t="shared" si="17"/>
        <v/>
      </c>
      <c r="AF31" s="35" t="str">
        <f t="shared" si="6"/>
        <v/>
      </c>
      <c r="AG31" s="36" t="str">
        <f t="shared" si="7"/>
        <v/>
      </c>
      <c r="AH31" s="43"/>
      <c r="AI31" s="37" t="str">
        <f t="shared" si="8"/>
        <v/>
      </c>
      <c r="AJ31" s="37">
        <f t="shared" si="9"/>
        <v>0</v>
      </c>
      <c r="AK31" s="37" t="str">
        <f t="shared" si="10"/>
        <v/>
      </c>
      <c r="AL31" s="37" t="str">
        <f t="shared" si="11"/>
        <v/>
      </c>
      <c r="AM31" s="38" t="str">
        <f t="shared" si="12"/>
        <v/>
      </c>
      <c r="AN31" s="39" t="str">
        <f t="shared" si="13"/>
        <v/>
      </c>
    </row>
    <row r="32" spans="1:40">
      <c r="A32" s="1">
        <v>14</v>
      </c>
      <c r="B32" s="49"/>
      <c r="C32" s="54"/>
      <c r="D32" s="51"/>
      <c r="E32" s="52"/>
      <c r="F32" s="53"/>
      <c r="G32" s="74"/>
      <c r="H32" s="64">
        <f t="shared" si="21"/>
        <v>0</v>
      </c>
      <c r="I32" s="53"/>
      <c r="J32" s="59"/>
      <c r="K32" s="47"/>
      <c r="L32" s="13"/>
      <c r="O32" s="16">
        <f t="shared" si="2"/>
        <v>0</v>
      </c>
      <c r="P32">
        <f t="shared" si="3"/>
        <v>0</v>
      </c>
      <c r="Q32" t="e">
        <f t="shared" si="18"/>
        <v>#N/A</v>
      </c>
      <c r="R32" s="45" t="b">
        <f t="shared" si="14"/>
        <v>0</v>
      </c>
      <c r="S32" s="45" t="b">
        <f t="shared" si="19"/>
        <v>0</v>
      </c>
      <c r="T32" s="45" t="e">
        <f t="shared" si="20"/>
        <v>#N/A</v>
      </c>
      <c r="U32" s="45" t="e">
        <f t="shared" si="4"/>
        <v>#N/A</v>
      </c>
      <c r="V32" s="45"/>
      <c r="W32" s="45" t="e">
        <f t="shared" si="15"/>
        <v>#N/A</v>
      </c>
      <c r="X32">
        <f t="shared" si="16"/>
        <v>0</v>
      </c>
      <c r="AD32" s="1">
        <f t="shared" si="5"/>
        <v>14</v>
      </c>
      <c r="AE32" s="35" t="str">
        <f t="shared" si="17"/>
        <v/>
      </c>
      <c r="AF32" s="35" t="str">
        <f t="shared" si="6"/>
        <v/>
      </c>
      <c r="AG32" s="36" t="str">
        <f t="shared" si="7"/>
        <v/>
      </c>
      <c r="AH32" s="43"/>
      <c r="AI32" s="37" t="str">
        <f t="shared" si="8"/>
        <v/>
      </c>
      <c r="AJ32" s="37">
        <f t="shared" si="9"/>
        <v>0</v>
      </c>
      <c r="AK32" s="37" t="str">
        <f t="shared" si="10"/>
        <v/>
      </c>
      <c r="AL32" s="37" t="str">
        <f t="shared" si="11"/>
        <v/>
      </c>
      <c r="AM32" s="38" t="str">
        <f t="shared" si="12"/>
        <v/>
      </c>
      <c r="AN32" s="39" t="str">
        <f t="shared" si="13"/>
        <v/>
      </c>
    </row>
    <row r="33" spans="1:40">
      <c r="A33" s="1">
        <v>15</v>
      </c>
      <c r="B33" s="49"/>
      <c r="C33" s="54"/>
      <c r="D33" s="51"/>
      <c r="E33" s="52"/>
      <c r="F33" s="53"/>
      <c r="G33" s="74"/>
      <c r="H33" s="64">
        <f t="shared" si="21"/>
        <v>0</v>
      </c>
      <c r="I33" s="53"/>
      <c r="J33" s="59"/>
      <c r="K33" s="47"/>
      <c r="L33" s="13"/>
      <c r="O33" s="16">
        <f t="shared" si="2"/>
        <v>0</v>
      </c>
      <c r="P33">
        <f t="shared" si="3"/>
        <v>0</v>
      </c>
      <c r="Q33" t="e">
        <f t="shared" si="18"/>
        <v>#N/A</v>
      </c>
      <c r="R33" s="45" t="b">
        <f t="shared" si="14"/>
        <v>0</v>
      </c>
      <c r="S33" s="45" t="b">
        <f t="shared" si="19"/>
        <v>0</v>
      </c>
      <c r="T33" s="45" t="e">
        <f t="shared" si="20"/>
        <v>#N/A</v>
      </c>
      <c r="U33" s="45" t="e">
        <f t="shared" si="4"/>
        <v>#N/A</v>
      </c>
      <c r="V33" s="45"/>
      <c r="W33" s="45" t="e">
        <f t="shared" si="15"/>
        <v>#N/A</v>
      </c>
      <c r="X33">
        <f t="shared" si="16"/>
        <v>0</v>
      </c>
      <c r="AD33" s="1">
        <f t="shared" si="5"/>
        <v>15</v>
      </c>
      <c r="AE33" s="35" t="str">
        <f t="shared" si="17"/>
        <v/>
      </c>
      <c r="AF33" s="35" t="str">
        <f t="shared" si="6"/>
        <v/>
      </c>
      <c r="AG33" s="36" t="str">
        <f t="shared" si="7"/>
        <v/>
      </c>
      <c r="AH33" s="43"/>
      <c r="AI33" s="37" t="str">
        <f t="shared" si="8"/>
        <v/>
      </c>
      <c r="AJ33" s="37">
        <f t="shared" si="9"/>
        <v>0</v>
      </c>
      <c r="AK33" s="37" t="str">
        <f t="shared" si="10"/>
        <v/>
      </c>
      <c r="AL33" s="37" t="str">
        <f t="shared" si="11"/>
        <v/>
      </c>
      <c r="AM33" s="38" t="str">
        <f t="shared" si="12"/>
        <v/>
      </c>
      <c r="AN33" s="39" t="str">
        <f t="shared" si="13"/>
        <v/>
      </c>
    </row>
    <row r="34" spans="1:40">
      <c r="A34" s="1">
        <v>16</v>
      </c>
      <c r="B34" s="49"/>
      <c r="C34" s="54"/>
      <c r="D34" s="51"/>
      <c r="E34" s="52"/>
      <c r="F34" s="53"/>
      <c r="G34" s="74"/>
      <c r="H34" s="64">
        <f t="shared" si="21"/>
        <v>0</v>
      </c>
      <c r="I34" s="53"/>
      <c r="J34" s="59"/>
      <c r="K34" s="47"/>
      <c r="L34" s="13"/>
      <c r="O34" s="16">
        <f t="shared" si="2"/>
        <v>0</v>
      </c>
      <c r="P34">
        <f t="shared" si="3"/>
        <v>0</v>
      </c>
      <c r="Q34" t="e">
        <f t="shared" si="18"/>
        <v>#N/A</v>
      </c>
      <c r="R34" s="45" t="b">
        <f t="shared" si="14"/>
        <v>0</v>
      </c>
      <c r="S34" s="45" t="b">
        <f t="shared" si="19"/>
        <v>0</v>
      </c>
      <c r="T34" s="45" t="e">
        <f t="shared" si="20"/>
        <v>#N/A</v>
      </c>
      <c r="U34" s="45" t="e">
        <f t="shared" si="4"/>
        <v>#N/A</v>
      </c>
      <c r="V34" s="45"/>
      <c r="W34" s="45" t="e">
        <f t="shared" si="15"/>
        <v>#N/A</v>
      </c>
      <c r="X34">
        <f t="shared" si="16"/>
        <v>0</v>
      </c>
      <c r="AD34" s="1">
        <f t="shared" si="5"/>
        <v>16</v>
      </c>
      <c r="AE34" s="35" t="str">
        <f t="shared" si="17"/>
        <v/>
      </c>
      <c r="AF34" s="35" t="str">
        <f t="shared" si="6"/>
        <v/>
      </c>
      <c r="AG34" s="36" t="str">
        <f t="shared" si="7"/>
        <v/>
      </c>
      <c r="AH34" s="43"/>
      <c r="AI34" s="37" t="str">
        <f t="shared" si="8"/>
        <v/>
      </c>
      <c r="AJ34" s="37">
        <f t="shared" si="9"/>
        <v>0</v>
      </c>
      <c r="AK34" s="37" t="str">
        <f t="shared" si="10"/>
        <v/>
      </c>
      <c r="AL34" s="37" t="str">
        <f t="shared" si="11"/>
        <v/>
      </c>
      <c r="AM34" s="38" t="str">
        <f t="shared" si="12"/>
        <v/>
      </c>
      <c r="AN34" s="39" t="str">
        <f t="shared" si="13"/>
        <v/>
      </c>
    </row>
    <row r="35" spans="1:40">
      <c r="A35" s="1">
        <v>17</v>
      </c>
      <c r="B35" s="49"/>
      <c r="C35" s="54"/>
      <c r="D35" s="51"/>
      <c r="E35" s="52"/>
      <c r="F35" s="53"/>
      <c r="G35" s="74"/>
      <c r="H35" s="64">
        <f t="shared" si="21"/>
        <v>0</v>
      </c>
      <c r="I35" s="53"/>
      <c r="J35" s="59"/>
      <c r="K35" s="47"/>
      <c r="L35" s="13"/>
      <c r="O35" s="16">
        <f t="shared" si="2"/>
        <v>0</v>
      </c>
      <c r="P35">
        <f t="shared" si="3"/>
        <v>0</v>
      </c>
      <c r="Q35" t="e">
        <f t="shared" si="18"/>
        <v>#N/A</v>
      </c>
      <c r="R35" s="45" t="b">
        <f t="shared" si="14"/>
        <v>0</v>
      </c>
      <c r="S35" s="45" t="b">
        <f t="shared" ref="S35:S48" si="22">IF($O35="f",AND($P35&lt;=W$16,$P35&gt;=S$16))</f>
        <v>0</v>
      </c>
      <c r="T35" s="45" t="e">
        <f t="shared" si="20"/>
        <v>#N/A</v>
      </c>
      <c r="U35" s="45" t="e">
        <f t="shared" si="4"/>
        <v>#N/A</v>
      </c>
      <c r="V35" s="45"/>
      <c r="W35" s="45" t="e">
        <f t="shared" si="15"/>
        <v>#N/A</v>
      </c>
      <c r="X35">
        <f t="shared" si="16"/>
        <v>0</v>
      </c>
      <c r="AD35" s="1">
        <f t="shared" si="5"/>
        <v>17</v>
      </c>
      <c r="AE35" s="35" t="str">
        <f t="shared" si="17"/>
        <v/>
      </c>
      <c r="AF35" s="35" t="str">
        <f t="shared" si="6"/>
        <v/>
      </c>
      <c r="AG35" s="36" t="str">
        <f t="shared" si="7"/>
        <v/>
      </c>
      <c r="AH35" s="43"/>
      <c r="AI35" s="37" t="str">
        <f t="shared" si="8"/>
        <v/>
      </c>
      <c r="AJ35" s="37">
        <f t="shared" si="9"/>
        <v>0</v>
      </c>
      <c r="AK35" s="37" t="str">
        <f t="shared" si="10"/>
        <v/>
      </c>
      <c r="AL35" s="37" t="str">
        <f t="shared" si="11"/>
        <v/>
      </c>
      <c r="AM35" s="38" t="str">
        <f t="shared" si="12"/>
        <v/>
      </c>
      <c r="AN35" s="39" t="str">
        <f t="shared" si="13"/>
        <v/>
      </c>
    </row>
    <row r="36" spans="1:40">
      <c r="A36" s="1">
        <v>18</v>
      </c>
      <c r="B36" s="49"/>
      <c r="C36" s="54"/>
      <c r="D36" s="51"/>
      <c r="E36" s="52"/>
      <c r="F36" s="53"/>
      <c r="G36" s="74"/>
      <c r="H36" s="64">
        <f t="shared" si="21"/>
        <v>0</v>
      </c>
      <c r="I36" s="53"/>
      <c r="J36" s="59"/>
      <c r="K36" s="47"/>
      <c r="L36" s="14"/>
      <c r="O36" s="16">
        <f t="shared" si="2"/>
        <v>0</v>
      </c>
      <c r="P36">
        <f t="shared" si="3"/>
        <v>0</v>
      </c>
      <c r="Q36" t="e">
        <f t="shared" si="18"/>
        <v>#N/A</v>
      </c>
      <c r="R36" s="45" t="b">
        <f t="shared" si="14"/>
        <v>0</v>
      </c>
      <c r="S36" s="45" t="b">
        <f t="shared" si="22"/>
        <v>0</v>
      </c>
      <c r="T36" s="45" t="e">
        <f t="shared" si="20"/>
        <v>#N/A</v>
      </c>
      <c r="U36" s="45" t="e">
        <f t="shared" si="4"/>
        <v>#N/A</v>
      </c>
      <c r="V36" s="45"/>
      <c r="W36" s="45" t="e">
        <f t="shared" si="15"/>
        <v>#N/A</v>
      </c>
      <c r="X36">
        <f t="shared" si="16"/>
        <v>0</v>
      </c>
      <c r="AD36" s="1">
        <f t="shared" si="5"/>
        <v>18</v>
      </c>
      <c r="AE36" s="35" t="str">
        <f t="shared" si="17"/>
        <v/>
      </c>
      <c r="AF36" s="35" t="str">
        <f t="shared" si="6"/>
        <v/>
      </c>
      <c r="AG36" s="36" t="str">
        <f t="shared" si="7"/>
        <v/>
      </c>
      <c r="AH36" s="43"/>
      <c r="AI36" s="37" t="str">
        <f t="shared" si="8"/>
        <v/>
      </c>
      <c r="AJ36" s="37">
        <f t="shared" si="9"/>
        <v>0</v>
      </c>
      <c r="AK36" s="37" t="str">
        <f t="shared" si="10"/>
        <v/>
      </c>
      <c r="AL36" s="37" t="str">
        <f t="shared" si="11"/>
        <v/>
      </c>
      <c r="AM36" s="38" t="str">
        <f t="shared" si="12"/>
        <v/>
      </c>
      <c r="AN36" s="39" t="str">
        <f t="shared" si="13"/>
        <v/>
      </c>
    </row>
    <row r="37" spans="1:40">
      <c r="A37" s="1">
        <v>19</v>
      </c>
      <c r="B37" s="49"/>
      <c r="C37" s="54"/>
      <c r="D37" s="51"/>
      <c r="E37" s="52"/>
      <c r="F37" s="53"/>
      <c r="G37" s="74"/>
      <c r="H37" s="64">
        <f t="shared" si="21"/>
        <v>0</v>
      </c>
      <c r="I37" s="53"/>
      <c r="J37" s="59"/>
      <c r="K37" s="47"/>
      <c r="L37" s="13"/>
      <c r="O37" s="16">
        <f t="shared" si="2"/>
        <v>0</v>
      </c>
      <c r="P37">
        <f t="shared" si="3"/>
        <v>0</v>
      </c>
      <c r="Q37" t="e">
        <f t="shared" si="18"/>
        <v>#N/A</v>
      </c>
      <c r="R37" s="45" t="b">
        <f t="shared" si="14"/>
        <v>0</v>
      </c>
      <c r="S37" s="45" t="b">
        <f t="shared" si="22"/>
        <v>0</v>
      </c>
      <c r="T37" s="45" t="e">
        <f t="shared" si="20"/>
        <v>#N/A</v>
      </c>
      <c r="U37" s="45" t="e">
        <f t="shared" si="4"/>
        <v>#N/A</v>
      </c>
      <c r="V37" s="45"/>
      <c r="W37" s="45" t="e">
        <f t="shared" si="15"/>
        <v>#N/A</v>
      </c>
      <c r="X37">
        <f t="shared" si="16"/>
        <v>0</v>
      </c>
      <c r="AD37" s="1">
        <f t="shared" si="5"/>
        <v>19</v>
      </c>
      <c r="AE37" s="35" t="str">
        <f t="shared" si="17"/>
        <v/>
      </c>
      <c r="AF37" s="35" t="str">
        <f t="shared" si="6"/>
        <v/>
      </c>
      <c r="AG37" s="36" t="str">
        <f t="shared" si="7"/>
        <v/>
      </c>
      <c r="AH37" s="43"/>
      <c r="AI37" s="37" t="str">
        <f t="shared" si="8"/>
        <v/>
      </c>
      <c r="AJ37" s="37">
        <f t="shared" si="9"/>
        <v>0</v>
      </c>
      <c r="AK37" s="37" t="str">
        <f t="shared" si="10"/>
        <v/>
      </c>
      <c r="AL37" s="37" t="str">
        <f t="shared" si="11"/>
        <v/>
      </c>
      <c r="AM37" s="38" t="str">
        <f t="shared" si="12"/>
        <v/>
      </c>
      <c r="AN37" s="39" t="str">
        <f t="shared" si="13"/>
        <v/>
      </c>
    </row>
    <row r="38" spans="1:40">
      <c r="A38" s="1">
        <v>20</v>
      </c>
      <c r="B38" s="49"/>
      <c r="C38" s="54"/>
      <c r="D38" s="51"/>
      <c r="E38" s="52"/>
      <c r="F38" s="53"/>
      <c r="G38" s="74"/>
      <c r="H38" s="64">
        <f t="shared" si="21"/>
        <v>0</v>
      </c>
      <c r="I38" s="53"/>
      <c r="J38" s="59"/>
      <c r="K38" s="47"/>
      <c r="L38" s="13"/>
      <c r="O38" s="16">
        <f t="shared" si="2"/>
        <v>0</v>
      </c>
      <c r="P38">
        <f t="shared" si="3"/>
        <v>0</v>
      </c>
      <c r="Q38" t="e">
        <f t="shared" si="18"/>
        <v>#N/A</v>
      </c>
      <c r="R38" s="45" t="b">
        <f t="shared" si="14"/>
        <v>0</v>
      </c>
      <c r="S38" s="45" t="b">
        <f t="shared" si="22"/>
        <v>0</v>
      </c>
      <c r="T38" s="45" t="e">
        <f t="shared" si="20"/>
        <v>#N/A</v>
      </c>
      <c r="U38" s="45" t="e">
        <f t="shared" si="4"/>
        <v>#N/A</v>
      </c>
      <c r="V38" s="45"/>
      <c r="W38" s="45" t="e">
        <f t="shared" si="15"/>
        <v>#N/A</v>
      </c>
      <c r="X38">
        <f t="shared" si="16"/>
        <v>0</v>
      </c>
      <c r="AD38" s="1">
        <f t="shared" si="5"/>
        <v>20</v>
      </c>
      <c r="AE38" s="35" t="str">
        <f t="shared" si="17"/>
        <v/>
      </c>
      <c r="AF38" s="35" t="str">
        <f t="shared" si="6"/>
        <v/>
      </c>
      <c r="AG38" s="36" t="str">
        <f t="shared" si="7"/>
        <v/>
      </c>
      <c r="AH38" s="43"/>
      <c r="AI38" s="37" t="str">
        <f t="shared" si="8"/>
        <v/>
      </c>
      <c r="AJ38" s="37">
        <f t="shared" si="9"/>
        <v>0</v>
      </c>
      <c r="AK38" s="37" t="str">
        <f t="shared" si="10"/>
        <v/>
      </c>
      <c r="AL38" s="37" t="str">
        <f t="shared" si="11"/>
        <v/>
      </c>
      <c r="AM38" s="38" t="str">
        <f t="shared" si="12"/>
        <v/>
      </c>
      <c r="AN38" s="39" t="str">
        <f t="shared" si="13"/>
        <v/>
      </c>
    </row>
    <row r="39" spans="1:40">
      <c r="A39" s="1">
        <v>21</v>
      </c>
      <c r="B39" s="49"/>
      <c r="C39" s="54"/>
      <c r="D39" s="51"/>
      <c r="E39" s="52"/>
      <c r="F39" s="53"/>
      <c r="G39" s="74"/>
      <c r="H39" s="64">
        <f t="shared" si="21"/>
        <v>0</v>
      </c>
      <c r="I39" s="53"/>
      <c r="J39" s="59"/>
      <c r="K39" s="47"/>
      <c r="L39" s="13"/>
      <c r="O39" s="16">
        <f t="shared" si="2"/>
        <v>0</v>
      </c>
      <c r="P39">
        <f t="shared" si="3"/>
        <v>0</v>
      </c>
      <c r="Q39" t="e">
        <f t="shared" si="18"/>
        <v>#N/A</v>
      </c>
      <c r="R39" s="45" t="b">
        <f t="shared" si="14"/>
        <v>0</v>
      </c>
      <c r="S39" s="45" t="b">
        <f t="shared" si="22"/>
        <v>0</v>
      </c>
      <c r="T39" s="45" t="e">
        <f t="shared" si="20"/>
        <v>#N/A</v>
      </c>
      <c r="U39" s="45" t="e">
        <f t="shared" si="4"/>
        <v>#N/A</v>
      </c>
      <c r="V39" s="45"/>
      <c r="W39" s="45" t="e">
        <f t="shared" si="15"/>
        <v>#N/A</v>
      </c>
      <c r="X39">
        <f t="shared" si="16"/>
        <v>0</v>
      </c>
      <c r="AD39" s="1">
        <f t="shared" si="5"/>
        <v>21</v>
      </c>
      <c r="AE39" s="35" t="str">
        <f t="shared" si="17"/>
        <v/>
      </c>
      <c r="AF39" s="35" t="str">
        <f t="shared" si="6"/>
        <v/>
      </c>
      <c r="AG39" s="36" t="str">
        <f t="shared" si="7"/>
        <v/>
      </c>
      <c r="AH39" s="43"/>
      <c r="AI39" s="37" t="str">
        <f t="shared" si="8"/>
        <v/>
      </c>
      <c r="AJ39" s="37">
        <f t="shared" si="9"/>
        <v>0</v>
      </c>
      <c r="AK39" s="37" t="str">
        <f t="shared" si="10"/>
        <v/>
      </c>
      <c r="AL39" s="37" t="str">
        <f t="shared" si="11"/>
        <v/>
      </c>
      <c r="AM39" s="38" t="str">
        <f t="shared" si="12"/>
        <v/>
      </c>
      <c r="AN39" s="39" t="str">
        <f t="shared" si="13"/>
        <v/>
      </c>
    </row>
    <row r="40" spans="1:40">
      <c r="A40" s="1">
        <v>22</v>
      </c>
      <c r="B40" s="49"/>
      <c r="C40" s="54"/>
      <c r="D40" s="51"/>
      <c r="E40" s="52"/>
      <c r="F40" s="53"/>
      <c r="G40" s="74"/>
      <c r="H40" s="64">
        <f t="shared" si="21"/>
        <v>0</v>
      </c>
      <c r="I40" s="53"/>
      <c r="J40" s="59"/>
      <c r="K40" s="47"/>
      <c r="L40" s="13"/>
      <c r="O40" s="16">
        <f t="shared" si="2"/>
        <v>0</v>
      </c>
      <c r="P40">
        <f t="shared" si="3"/>
        <v>0</v>
      </c>
      <c r="Q40" t="e">
        <f t="shared" si="18"/>
        <v>#N/A</v>
      </c>
      <c r="R40" s="45" t="b">
        <f t="shared" si="14"/>
        <v>0</v>
      </c>
      <c r="S40" s="45" t="b">
        <f t="shared" si="22"/>
        <v>0</v>
      </c>
      <c r="T40" s="45" t="e">
        <f t="shared" si="20"/>
        <v>#N/A</v>
      </c>
      <c r="U40" s="45" t="e">
        <f t="shared" si="4"/>
        <v>#N/A</v>
      </c>
      <c r="V40" s="45"/>
      <c r="W40" s="45" t="e">
        <f t="shared" si="15"/>
        <v>#N/A</v>
      </c>
      <c r="X40">
        <f t="shared" si="16"/>
        <v>0</v>
      </c>
      <c r="AD40" s="1">
        <f t="shared" si="5"/>
        <v>22</v>
      </c>
      <c r="AE40" s="35" t="str">
        <f t="shared" si="17"/>
        <v/>
      </c>
      <c r="AF40" s="35" t="str">
        <f t="shared" si="6"/>
        <v/>
      </c>
      <c r="AG40" s="36" t="str">
        <f t="shared" si="7"/>
        <v/>
      </c>
      <c r="AH40" s="43"/>
      <c r="AI40" s="37" t="str">
        <f t="shared" si="8"/>
        <v/>
      </c>
      <c r="AJ40" s="37">
        <f t="shared" si="9"/>
        <v>0</v>
      </c>
      <c r="AK40" s="37" t="str">
        <f t="shared" si="10"/>
        <v/>
      </c>
      <c r="AL40" s="37" t="str">
        <f t="shared" si="11"/>
        <v/>
      </c>
      <c r="AM40" s="38" t="str">
        <f t="shared" si="12"/>
        <v/>
      </c>
      <c r="AN40" s="39" t="str">
        <f t="shared" si="13"/>
        <v/>
      </c>
    </row>
    <row r="41" spans="1:40">
      <c r="A41" s="1">
        <v>23</v>
      </c>
      <c r="B41" s="49"/>
      <c r="C41" s="54"/>
      <c r="D41" s="51"/>
      <c r="E41" s="52"/>
      <c r="F41" s="53"/>
      <c r="G41" s="74"/>
      <c r="H41" s="64">
        <f t="shared" si="21"/>
        <v>0</v>
      </c>
      <c r="I41" s="53"/>
      <c r="J41" s="59"/>
      <c r="K41" s="47"/>
      <c r="L41" s="13"/>
      <c r="O41" s="16">
        <f t="shared" si="2"/>
        <v>0</v>
      </c>
      <c r="P41">
        <f t="shared" si="3"/>
        <v>0</v>
      </c>
      <c r="Q41" t="e">
        <f t="shared" si="18"/>
        <v>#N/A</v>
      </c>
      <c r="R41" s="45" t="b">
        <f t="shared" si="14"/>
        <v>0</v>
      </c>
      <c r="S41" s="45" t="b">
        <f t="shared" si="22"/>
        <v>0</v>
      </c>
      <c r="T41" s="45" t="e">
        <f t="shared" si="20"/>
        <v>#N/A</v>
      </c>
      <c r="U41" s="45" t="e">
        <f t="shared" si="4"/>
        <v>#N/A</v>
      </c>
      <c r="V41" s="45"/>
      <c r="W41" s="45" t="e">
        <f t="shared" si="15"/>
        <v>#N/A</v>
      </c>
      <c r="X41">
        <f t="shared" si="16"/>
        <v>0</v>
      </c>
      <c r="AD41" s="1">
        <f t="shared" si="5"/>
        <v>23</v>
      </c>
      <c r="AE41" s="35" t="str">
        <f t="shared" si="17"/>
        <v/>
      </c>
      <c r="AF41" s="35" t="str">
        <f t="shared" si="6"/>
        <v/>
      </c>
      <c r="AG41" s="36" t="str">
        <f t="shared" si="7"/>
        <v/>
      </c>
      <c r="AH41" s="43"/>
      <c r="AI41" s="37" t="str">
        <f t="shared" si="8"/>
        <v/>
      </c>
      <c r="AJ41" s="37">
        <f t="shared" si="9"/>
        <v>0</v>
      </c>
      <c r="AK41" s="37" t="str">
        <f t="shared" si="10"/>
        <v/>
      </c>
      <c r="AL41" s="37" t="str">
        <f t="shared" si="11"/>
        <v/>
      </c>
      <c r="AM41" s="38" t="str">
        <f t="shared" si="12"/>
        <v/>
      </c>
      <c r="AN41" s="39" t="str">
        <f t="shared" si="13"/>
        <v/>
      </c>
    </row>
    <row r="42" spans="1:40">
      <c r="A42" s="1">
        <v>24</v>
      </c>
      <c r="B42" s="49"/>
      <c r="C42" s="54"/>
      <c r="D42" s="51"/>
      <c r="E42" s="52"/>
      <c r="F42" s="53"/>
      <c r="G42" s="74"/>
      <c r="H42" s="64">
        <f t="shared" si="21"/>
        <v>0</v>
      </c>
      <c r="I42" s="53"/>
      <c r="J42" s="59"/>
      <c r="K42" s="47"/>
      <c r="L42" s="13"/>
      <c r="O42" s="16">
        <f t="shared" si="2"/>
        <v>0</v>
      </c>
      <c r="P42">
        <f t="shared" si="3"/>
        <v>0</v>
      </c>
      <c r="Q42" t="e">
        <f t="shared" si="18"/>
        <v>#N/A</v>
      </c>
      <c r="R42" s="45" t="b">
        <f t="shared" si="14"/>
        <v>0</v>
      </c>
      <c r="S42" s="45" t="b">
        <f t="shared" si="22"/>
        <v>0</v>
      </c>
      <c r="T42" s="45" t="e">
        <f t="shared" si="20"/>
        <v>#N/A</v>
      </c>
      <c r="U42" s="45" t="e">
        <f t="shared" si="4"/>
        <v>#N/A</v>
      </c>
      <c r="V42" s="45"/>
      <c r="W42" s="45" t="e">
        <f t="shared" si="15"/>
        <v>#N/A</v>
      </c>
      <c r="X42">
        <f t="shared" si="16"/>
        <v>0</v>
      </c>
      <c r="AD42" s="1">
        <f t="shared" si="5"/>
        <v>24</v>
      </c>
      <c r="AE42" s="35" t="str">
        <f t="shared" si="17"/>
        <v/>
      </c>
      <c r="AF42" s="35" t="str">
        <f t="shared" si="6"/>
        <v/>
      </c>
      <c r="AG42" s="36" t="str">
        <f t="shared" si="7"/>
        <v/>
      </c>
      <c r="AH42" s="43"/>
      <c r="AI42" s="37" t="str">
        <f t="shared" si="8"/>
        <v/>
      </c>
      <c r="AJ42" s="37">
        <f t="shared" si="9"/>
        <v>0</v>
      </c>
      <c r="AK42" s="37" t="str">
        <f t="shared" si="10"/>
        <v/>
      </c>
      <c r="AL42" s="37" t="str">
        <f t="shared" si="11"/>
        <v/>
      </c>
      <c r="AM42" s="38" t="str">
        <f t="shared" si="12"/>
        <v/>
      </c>
      <c r="AN42" s="39" t="str">
        <f t="shared" si="13"/>
        <v/>
      </c>
    </row>
    <row r="43" spans="1:40">
      <c r="A43" s="1">
        <v>25</v>
      </c>
      <c r="B43" s="49"/>
      <c r="C43" s="54"/>
      <c r="D43" s="51"/>
      <c r="E43" s="52"/>
      <c r="F43" s="53"/>
      <c r="G43" s="74"/>
      <c r="H43" s="64">
        <f t="shared" si="21"/>
        <v>0</v>
      </c>
      <c r="I43" s="53"/>
      <c r="J43" s="59"/>
      <c r="K43" s="47"/>
      <c r="L43" s="13"/>
      <c r="O43" s="16">
        <f t="shared" si="2"/>
        <v>0</v>
      </c>
      <c r="P43">
        <f t="shared" si="3"/>
        <v>0</v>
      </c>
      <c r="Q43" t="e">
        <f t="shared" si="18"/>
        <v>#N/A</v>
      </c>
      <c r="R43" s="45" t="b">
        <f t="shared" si="14"/>
        <v>0</v>
      </c>
      <c r="S43" s="45" t="b">
        <f t="shared" si="22"/>
        <v>0</v>
      </c>
      <c r="T43" s="45" t="e">
        <f t="shared" si="20"/>
        <v>#N/A</v>
      </c>
      <c r="U43" s="45" t="e">
        <f t="shared" si="4"/>
        <v>#N/A</v>
      </c>
      <c r="V43" s="45"/>
      <c r="W43" s="45" t="e">
        <f t="shared" si="15"/>
        <v>#N/A</v>
      </c>
      <c r="X43">
        <f t="shared" si="16"/>
        <v>0</v>
      </c>
      <c r="AD43" s="1">
        <f t="shared" si="5"/>
        <v>25</v>
      </c>
      <c r="AE43" s="35" t="str">
        <f t="shared" si="17"/>
        <v/>
      </c>
      <c r="AF43" s="35" t="str">
        <f t="shared" si="6"/>
        <v/>
      </c>
      <c r="AG43" s="36" t="str">
        <f t="shared" si="7"/>
        <v/>
      </c>
      <c r="AH43" s="43"/>
      <c r="AI43" s="37" t="str">
        <f t="shared" si="8"/>
        <v/>
      </c>
      <c r="AJ43" s="37">
        <f t="shared" si="9"/>
        <v>0</v>
      </c>
      <c r="AK43" s="37" t="str">
        <f t="shared" si="10"/>
        <v/>
      </c>
      <c r="AL43" s="37" t="str">
        <f t="shared" si="11"/>
        <v/>
      </c>
      <c r="AM43" s="38" t="str">
        <f t="shared" si="12"/>
        <v/>
      </c>
      <c r="AN43" s="39" t="str">
        <f t="shared" si="13"/>
        <v/>
      </c>
    </row>
    <row r="44" spans="1:40">
      <c r="A44" s="1">
        <v>26</v>
      </c>
      <c r="B44" s="49"/>
      <c r="C44" s="54"/>
      <c r="D44" s="51"/>
      <c r="E44" s="52"/>
      <c r="F44" s="53"/>
      <c r="G44" s="74"/>
      <c r="H44" s="64">
        <f t="shared" si="21"/>
        <v>0</v>
      </c>
      <c r="I44" s="53"/>
      <c r="J44" s="59"/>
      <c r="K44" s="47"/>
      <c r="L44" s="13"/>
      <c r="O44" s="16">
        <f t="shared" si="2"/>
        <v>0</v>
      </c>
      <c r="P44">
        <f t="shared" si="3"/>
        <v>0</v>
      </c>
      <c r="Q44" t="e">
        <f t="shared" si="18"/>
        <v>#N/A</v>
      </c>
      <c r="R44" s="45" t="b">
        <f t="shared" si="14"/>
        <v>0</v>
      </c>
      <c r="S44" s="45" t="b">
        <f t="shared" si="22"/>
        <v>0</v>
      </c>
      <c r="T44" s="45" t="e">
        <f t="shared" si="20"/>
        <v>#N/A</v>
      </c>
      <c r="U44" s="45" t="e">
        <f t="shared" si="4"/>
        <v>#N/A</v>
      </c>
      <c r="V44" s="45"/>
      <c r="W44" s="45" t="e">
        <f t="shared" si="15"/>
        <v>#N/A</v>
      </c>
      <c r="X44">
        <f t="shared" si="16"/>
        <v>0</v>
      </c>
      <c r="AD44" s="1">
        <f t="shared" si="5"/>
        <v>26</v>
      </c>
      <c r="AE44" s="35" t="str">
        <f t="shared" si="17"/>
        <v/>
      </c>
      <c r="AF44" s="35" t="str">
        <f t="shared" si="6"/>
        <v/>
      </c>
      <c r="AG44" s="36" t="str">
        <f t="shared" si="7"/>
        <v/>
      </c>
      <c r="AH44" s="43"/>
      <c r="AI44" s="37" t="str">
        <f t="shared" si="8"/>
        <v/>
      </c>
      <c r="AJ44" s="37">
        <f t="shared" si="9"/>
        <v>0</v>
      </c>
      <c r="AK44" s="37" t="str">
        <f t="shared" si="10"/>
        <v/>
      </c>
      <c r="AL44" s="37" t="str">
        <f t="shared" si="11"/>
        <v/>
      </c>
      <c r="AM44" s="38" t="str">
        <f t="shared" si="12"/>
        <v/>
      </c>
      <c r="AN44" s="39" t="str">
        <f t="shared" si="13"/>
        <v/>
      </c>
    </row>
    <row r="45" spans="1:40">
      <c r="A45" s="1">
        <v>27</v>
      </c>
      <c r="B45" s="49"/>
      <c r="C45" s="54"/>
      <c r="D45" s="51"/>
      <c r="E45" s="52"/>
      <c r="F45" s="53"/>
      <c r="G45" s="74"/>
      <c r="H45" s="64">
        <f t="shared" si="21"/>
        <v>0</v>
      </c>
      <c r="I45" s="53"/>
      <c r="J45" s="59"/>
      <c r="K45" s="47"/>
      <c r="L45" s="13"/>
      <c r="O45" s="16">
        <f t="shared" si="2"/>
        <v>0</v>
      </c>
      <c r="P45">
        <f t="shared" si="3"/>
        <v>0</v>
      </c>
      <c r="Q45" t="e">
        <f t="shared" si="18"/>
        <v>#N/A</v>
      </c>
      <c r="R45" s="45" t="b">
        <f t="shared" si="14"/>
        <v>0</v>
      </c>
      <c r="S45" s="45" t="b">
        <f t="shared" si="22"/>
        <v>0</v>
      </c>
      <c r="T45" s="45" t="e">
        <f t="shared" si="20"/>
        <v>#N/A</v>
      </c>
      <c r="U45" s="45" t="e">
        <f t="shared" si="4"/>
        <v>#N/A</v>
      </c>
      <c r="V45" s="45"/>
      <c r="W45" s="45" t="e">
        <f t="shared" si="15"/>
        <v>#N/A</v>
      </c>
      <c r="X45">
        <f t="shared" si="16"/>
        <v>0</v>
      </c>
      <c r="AD45" s="1">
        <f t="shared" si="5"/>
        <v>27</v>
      </c>
      <c r="AE45" s="35" t="str">
        <f t="shared" si="17"/>
        <v/>
      </c>
      <c r="AF45" s="35" t="str">
        <f t="shared" si="6"/>
        <v/>
      </c>
      <c r="AG45" s="36" t="str">
        <f t="shared" si="7"/>
        <v/>
      </c>
      <c r="AH45" s="43"/>
      <c r="AI45" s="37" t="str">
        <f t="shared" si="8"/>
        <v/>
      </c>
      <c r="AJ45" s="37">
        <f t="shared" si="9"/>
        <v>0</v>
      </c>
      <c r="AK45" s="37" t="str">
        <f t="shared" si="10"/>
        <v/>
      </c>
      <c r="AL45" s="37" t="str">
        <f t="shared" si="11"/>
        <v/>
      </c>
      <c r="AM45" s="38" t="str">
        <f t="shared" si="12"/>
        <v/>
      </c>
      <c r="AN45" s="39" t="str">
        <f t="shared" si="13"/>
        <v/>
      </c>
    </row>
    <row r="46" spans="1:40">
      <c r="A46" s="1">
        <v>28</v>
      </c>
      <c r="B46" s="49"/>
      <c r="C46" s="54"/>
      <c r="D46" s="51"/>
      <c r="E46" s="52"/>
      <c r="F46" s="53"/>
      <c r="G46" s="74"/>
      <c r="H46" s="64">
        <f t="shared" si="21"/>
        <v>0</v>
      </c>
      <c r="I46" s="53"/>
      <c r="J46" s="59"/>
      <c r="K46" s="47"/>
      <c r="L46" s="13"/>
      <c r="O46" s="16">
        <f t="shared" si="2"/>
        <v>0</v>
      </c>
      <c r="P46">
        <f t="shared" si="3"/>
        <v>0</v>
      </c>
      <c r="Q46" t="e">
        <f t="shared" si="18"/>
        <v>#N/A</v>
      </c>
      <c r="R46" s="45" t="b">
        <f t="shared" si="14"/>
        <v>0</v>
      </c>
      <c r="S46" s="45" t="b">
        <f t="shared" si="22"/>
        <v>0</v>
      </c>
      <c r="T46" s="45" t="e">
        <f t="shared" si="20"/>
        <v>#N/A</v>
      </c>
      <c r="U46" s="45" t="e">
        <f t="shared" si="4"/>
        <v>#N/A</v>
      </c>
      <c r="V46" s="45"/>
      <c r="W46" s="45" t="e">
        <f t="shared" si="15"/>
        <v>#N/A</v>
      </c>
      <c r="X46">
        <f t="shared" si="16"/>
        <v>0</v>
      </c>
      <c r="AD46" s="1">
        <f t="shared" si="5"/>
        <v>28</v>
      </c>
      <c r="AE46" s="35" t="str">
        <f t="shared" si="17"/>
        <v/>
      </c>
      <c r="AF46" s="35" t="str">
        <f t="shared" si="6"/>
        <v/>
      </c>
      <c r="AG46" s="36" t="str">
        <f t="shared" si="7"/>
        <v/>
      </c>
      <c r="AH46" s="43"/>
      <c r="AI46" s="37" t="str">
        <f t="shared" si="8"/>
        <v/>
      </c>
      <c r="AJ46" s="37">
        <f t="shared" si="9"/>
        <v>0</v>
      </c>
      <c r="AK46" s="37" t="str">
        <f t="shared" si="10"/>
        <v/>
      </c>
      <c r="AL46" s="37" t="str">
        <f t="shared" si="11"/>
        <v/>
      </c>
      <c r="AM46" s="38" t="str">
        <f t="shared" si="12"/>
        <v/>
      </c>
      <c r="AN46" s="39" t="str">
        <f t="shared" si="13"/>
        <v/>
      </c>
    </row>
    <row r="47" spans="1:40">
      <c r="A47" s="1">
        <v>29</v>
      </c>
      <c r="B47" s="49"/>
      <c r="C47" s="54"/>
      <c r="D47" s="51"/>
      <c r="E47" s="52"/>
      <c r="F47" s="53"/>
      <c r="G47" s="74"/>
      <c r="H47" s="64">
        <f t="shared" si="21"/>
        <v>0</v>
      </c>
      <c r="I47" s="53"/>
      <c r="J47" s="59"/>
      <c r="K47" s="47"/>
      <c r="L47" s="13"/>
      <c r="N47" s="16" t="e">
        <f>IF(VLOOKUP($F$4,$N$5:$O$9,2,FALSE)+X47=VLOOKUP($F$4,$N$5:$O$9,2,FALSE),"",VLOOKUP($F$4,$N$5:$O$9,2,FALSE)+X47)</f>
        <v>#N/A</v>
      </c>
      <c r="O47" s="16">
        <f t="shared" si="2"/>
        <v>0</v>
      </c>
      <c r="P47">
        <f t="shared" si="3"/>
        <v>0</v>
      </c>
      <c r="Q47" t="e">
        <f t="shared" si="18"/>
        <v>#N/A</v>
      </c>
      <c r="R47" s="45" t="b">
        <f t="shared" si="14"/>
        <v>0</v>
      </c>
      <c r="S47" s="45" t="b">
        <f t="shared" si="22"/>
        <v>0</v>
      </c>
      <c r="T47" s="45" t="e">
        <f t="shared" si="20"/>
        <v>#N/A</v>
      </c>
      <c r="U47" s="45" t="e">
        <f t="shared" si="4"/>
        <v>#N/A</v>
      </c>
      <c r="V47" s="45"/>
      <c r="W47" s="45" t="e">
        <f t="shared" si="15"/>
        <v>#N/A</v>
      </c>
      <c r="X47">
        <f t="shared" si="16"/>
        <v>0</v>
      </c>
      <c r="AD47" s="1">
        <f t="shared" si="5"/>
        <v>29</v>
      </c>
      <c r="AE47" s="35" t="str">
        <f t="shared" si="17"/>
        <v/>
      </c>
      <c r="AF47" s="35" t="str">
        <f t="shared" si="6"/>
        <v/>
      </c>
      <c r="AG47" s="36" t="str">
        <f t="shared" si="7"/>
        <v/>
      </c>
      <c r="AH47" s="43"/>
      <c r="AI47" s="37" t="str">
        <f t="shared" si="8"/>
        <v/>
      </c>
      <c r="AJ47" s="37">
        <f t="shared" si="9"/>
        <v>0</v>
      </c>
      <c r="AK47" s="37" t="str">
        <f t="shared" si="10"/>
        <v/>
      </c>
      <c r="AL47" s="37" t="str">
        <f t="shared" si="11"/>
        <v/>
      </c>
      <c r="AM47" s="38" t="str">
        <f t="shared" si="12"/>
        <v/>
      </c>
      <c r="AN47" s="39" t="str">
        <f t="shared" si="13"/>
        <v/>
      </c>
    </row>
    <row r="48" spans="1:40">
      <c r="A48" s="1">
        <v>30</v>
      </c>
      <c r="B48" s="49"/>
      <c r="C48" s="54"/>
      <c r="D48" s="51"/>
      <c r="E48" s="52"/>
      <c r="F48" s="53"/>
      <c r="G48" s="74"/>
      <c r="H48" s="64">
        <f t="shared" si="21"/>
        <v>0</v>
      </c>
      <c r="I48" s="53"/>
      <c r="J48" s="59"/>
      <c r="K48" s="47"/>
      <c r="L48" s="13"/>
      <c r="N48" s="16" t="e">
        <f>IF(VLOOKUP($F$4,$N$5:$O$9,2,FALSE)+X48=VLOOKUP($F$4,$N$5:$O$9,2,FALSE),"",VLOOKUP($F$4,$N$5:$O$9,2,FALSE)+X48)</f>
        <v>#N/A</v>
      </c>
      <c r="O48" s="16">
        <f t="shared" si="2"/>
        <v>0</v>
      </c>
      <c r="P48">
        <f t="shared" si="3"/>
        <v>0</v>
      </c>
      <c r="Q48" t="e">
        <f t="shared" si="18"/>
        <v>#N/A</v>
      </c>
      <c r="R48" s="45" t="b">
        <f t="shared" si="14"/>
        <v>0</v>
      </c>
      <c r="S48" s="45" t="b">
        <f t="shared" si="22"/>
        <v>0</v>
      </c>
      <c r="T48" s="45" t="e">
        <f t="shared" si="20"/>
        <v>#N/A</v>
      </c>
      <c r="U48" s="45" t="e">
        <f t="shared" si="4"/>
        <v>#N/A</v>
      </c>
      <c r="V48" s="45"/>
      <c r="W48" s="45" t="e">
        <f t="shared" si="15"/>
        <v>#N/A</v>
      </c>
      <c r="X48">
        <f t="shared" si="16"/>
        <v>0</v>
      </c>
      <c r="AD48" s="1">
        <f t="shared" si="5"/>
        <v>30</v>
      </c>
      <c r="AE48" s="35" t="str">
        <f t="shared" si="17"/>
        <v/>
      </c>
      <c r="AF48" s="35" t="str">
        <f t="shared" si="6"/>
        <v/>
      </c>
      <c r="AG48" s="36" t="str">
        <f t="shared" si="7"/>
        <v/>
      </c>
      <c r="AH48" s="43"/>
      <c r="AI48" s="37" t="str">
        <f t="shared" si="8"/>
        <v/>
      </c>
      <c r="AJ48" s="37">
        <f t="shared" si="9"/>
        <v>0</v>
      </c>
      <c r="AK48" s="37" t="str">
        <f t="shared" si="10"/>
        <v/>
      </c>
      <c r="AL48" s="37" t="str">
        <f t="shared" si="11"/>
        <v/>
      </c>
      <c r="AM48" s="38" t="str">
        <f t="shared" si="12"/>
        <v/>
      </c>
      <c r="AN48" s="39" t="str">
        <f t="shared" si="13"/>
        <v/>
      </c>
    </row>
    <row r="49" spans="1:40" ht="48.75">
      <c r="A49" s="29" t="s">
        <v>45</v>
      </c>
      <c r="B49" s="29" t="s">
        <v>46</v>
      </c>
      <c r="C49" s="4" t="s">
        <v>19</v>
      </c>
      <c r="D49" s="5" t="s">
        <v>48</v>
      </c>
      <c r="E49" s="5" t="s">
        <v>47</v>
      </c>
      <c r="F49" s="11"/>
      <c r="G49" s="2" t="s">
        <v>322</v>
      </c>
      <c r="H49" s="63" t="s">
        <v>7</v>
      </c>
      <c r="I49" s="9" t="s">
        <v>57</v>
      </c>
      <c r="J49" s="6" t="s">
        <v>8</v>
      </c>
      <c r="K49" s="9" t="s">
        <v>20</v>
      </c>
      <c r="L49" s="6" t="s">
        <v>26</v>
      </c>
      <c r="AD49" s="29" t="s">
        <v>45</v>
      </c>
      <c r="AE49" s="29" t="s">
        <v>46</v>
      </c>
      <c r="AF49" s="4" t="s">
        <v>19</v>
      </c>
      <c r="AG49" s="40" t="s">
        <v>18</v>
      </c>
      <c r="AH49" s="41"/>
      <c r="AI49" s="42"/>
      <c r="AJ49" s="6" t="s">
        <v>7</v>
      </c>
      <c r="AK49" s="6"/>
      <c r="AL49" s="6" t="s">
        <v>8</v>
      </c>
      <c r="AM49" s="9" t="s">
        <v>20</v>
      </c>
      <c r="AN49" s="6" t="s">
        <v>26</v>
      </c>
    </row>
    <row r="50" spans="1:40">
      <c r="A50" s="1">
        <v>1</v>
      </c>
      <c r="B50" s="49"/>
      <c r="C50" s="50" t="s">
        <v>320</v>
      </c>
      <c r="D50" s="56"/>
      <c r="E50" s="57"/>
      <c r="F50" s="30"/>
      <c r="G50" s="75"/>
      <c r="H50" s="61"/>
      <c r="I50" s="53"/>
      <c r="J50" s="59"/>
      <c r="K50" s="48"/>
      <c r="L50" s="15"/>
      <c r="AD50" s="1">
        <f t="shared" ref="AD50:AD57" si="23">A50</f>
        <v>1</v>
      </c>
      <c r="AE50" s="35" t="str">
        <f t="shared" ref="AE50:AE57" si="24">IF(B50="","",B50)</f>
        <v/>
      </c>
      <c r="AF50" s="12" t="str">
        <f>C50</f>
        <v>Coach</v>
      </c>
      <c r="AG50" s="36" t="str">
        <f t="shared" ref="AG50:AG57" si="25">IF(D50="","",(UPPER(D50)&amp;" "&amp;E50))</f>
        <v/>
      </c>
      <c r="AH50" s="43"/>
      <c r="AI50" s="37"/>
      <c r="AJ50" s="37" t="str">
        <f t="shared" ref="AJ50:AJ57" si="26">IF(H50="","",H50)</f>
        <v/>
      </c>
      <c r="AK50" s="37"/>
      <c r="AL50" s="37" t="str">
        <f t="shared" ref="AL50:AM57" si="27">IF(J50="","",J50)</f>
        <v/>
      </c>
      <c r="AM50" s="38" t="str">
        <f t="shared" si="27"/>
        <v/>
      </c>
      <c r="AN50" s="39" t="str">
        <f t="shared" ref="AN50:AN57" si="28">IF(L50="","",L50)</f>
        <v/>
      </c>
    </row>
    <row r="51" spans="1:40">
      <c r="A51" s="1">
        <v>2</v>
      </c>
      <c r="B51" s="49"/>
      <c r="C51" s="54"/>
      <c r="D51" s="56"/>
      <c r="E51" s="57"/>
      <c r="F51" s="30"/>
      <c r="G51" s="75"/>
      <c r="H51" s="58"/>
      <c r="I51" s="53"/>
      <c r="J51" s="59"/>
      <c r="K51" s="48"/>
      <c r="L51" s="15"/>
      <c r="AD51" s="1">
        <f t="shared" si="23"/>
        <v>2</v>
      </c>
      <c r="AE51" s="35" t="str">
        <f t="shared" si="24"/>
        <v/>
      </c>
      <c r="AF51" s="12" t="str">
        <f t="shared" ref="AF51:AF57" si="29">IF(C51="","",C51)</f>
        <v/>
      </c>
      <c r="AG51" s="36" t="str">
        <f t="shared" si="25"/>
        <v/>
      </c>
      <c r="AH51" s="43"/>
      <c r="AI51" s="37"/>
      <c r="AJ51" s="37" t="str">
        <f t="shared" si="26"/>
        <v/>
      </c>
      <c r="AK51" s="37"/>
      <c r="AL51" s="37" t="str">
        <f t="shared" si="27"/>
        <v/>
      </c>
      <c r="AM51" s="38" t="str">
        <f t="shared" si="27"/>
        <v/>
      </c>
      <c r="AN51" s="39" t="str">
        <f t="shared" si="28"/>
        <v/>
      </c>
    </row>
    <row r="52" spans="1:40">
      <c r="A52" s="1">
        <v>3</v>
      </c>
      <c r="B52" s="55"/>
      <c r="C52" s="54"/>
      <c r="D52" s="56"/>
      <c r="E52" s="57"/>
      <c r="F52" s="30"/>
      <c r="G52" s="75"/>
      <c r="H52" s="58"/>
      <c r="I52" s="53"/>
      <c r="J52" s="59"/>
      <c r="K52" s="48"/>
      <c r="L52" s="15"/>
      <c r="AD52" s="1">
        <f t="shared" si="23"/>
        <v>3</v>
      </c>
      <c r="AE52" s="35" t="str">
        <f t="shared" si="24"/>
        <v/>
      </c>
      <c r="AF52" s="12" t="str">
        <f t="shared" si="29"/>
        <v/>
      </c>
      <c r="AG52" s="36" t="str">
        <f t="shared" si="25"/>
        <v/>
      </c>
      <c r="AH52" s="43"/>
      <c r="AI52" s="37"/>
      <c r="AJ52" s="37" t="str">
        <f t="shared" si="26"/>
        <v/>
      </c>
      <c r="AK52" s="37"/>
      <c r="AL52" s="37" t="str">
        <f t="shared" si="27"/>
        <v/>
      </c>
      <c r="AM52" s="38" t="str">
        <f t="shared" si="27"/>
        <v/>
      </c>
      <c r="AN52" s="39" t="str">
        <f t="shared" si="28"/>
        <v/>
      </c>
    </row>
    <row r="53" spans="1:40">
      <c r="A53" s="1">
        <v>4</v>
      </c>
      <c r="B53" s="55"/>
      <c r="C53" s="54"/>
      <c r="D53" s="56"/>
      <c r="E53" s="57"/>
      <c r="F53" s="30"/>
      <c r="G53" s="75"/>
      <c r="H53" s="58"/>
      <c r="I53" s="53"/>
      <c r="J53" s="59"/>
      <c r="K53" s="48"/>
      <c r="L53" s="15"/>
      <c r="AD53" s="1">
        <f t="shared" si="23"/>
        <v>4</v>
      </c>
      <c r="AE53" s="35" t="str">
        <f t="shared" si="24"/>
        <v/>
      </c>
      <c r="AF53" s="12" t="str">
        <f t="shared" si="29"/>
        <v/>
      </c>
      <c r="AG53" s="36" t="str">
        <f t="shared" si="25"/>
        <v/>
      </c>
      <c r="AH53" s="43"/>
      <c r="AI53" s="37"/>
      <c r="AJ53" s="37" t="str">
        <f t="shared" si="26"/>
        <v/>
      </c>
      <c r="AK53" s="37"/>
      <c r="AL53" s="37" t="str">
        <f t="shared" si="27"/>
        <v/>
      </c>
      <c r="AM53" s="38" t="str">
        <f t="shared" si="27"/>
        <v/>
      </c>
      <c r="AN53" s="39" t="str">
        <f t="shared" si="28"/>
        <v/>
      </c>
    </row>
    <row r="54" spans="1:40">
      <c r="A54" s="1">
        <v>5</v>
      </c>
      <c r="B54" s="55"/>
      <c r="C54" s="54"/>
      <c r="D54" s="56"/>
      <c r="E54" s="57"/>
      <c r="F54" s="30"/>
      <c r="G54" s="75"/>
      <c r="H54" s="58"/>
      <c r="I54" s="53"/>
      <c r="J54" s="59"/>
      <c r="K54" s="48"/>
      <c r="L54" s="15"/>
      <c r="AD54" s="1">
        <f t="shared" si="23"/>
        <v>5</v>
      </c>
      <c r="AE54" s="35" t="str">
        <f t="shared" si="24"/>
        <v/>
      </c>
      <c r="AF54" s="12" t="str">
        <f t="shared" si="29"/>
        <v/>
      </c>
      <c r="AG54" s="36" t="str">
        <f t="shared" si="25"/>
        <v/>
      </c>
      <c r="AH54" s="43"/>
      <c r="AI54" s="37"/>
      <c r="AJ54" s="37" t="str">
        <f t="shared" si="26"/>
        <v/>
      </c>
      <c r="AK54" s="37"/>
      <c r="AL54" s="37" t="str">
        <f t="shared" si="27"/>
        <v/>
      </c>
      <c r="AM54" s="38" t="str">
        <f t="shared" si="27"/>
        <v/>
      </c>
      <c r="AN54" s="39" t="str">
        <f t="shared" si="28"/>
        <v/>
      </c>
    </row>
    <row r="55" spans="1:40">
      <c r="A55" s="1">
        <v>6</v>
      </c>
      <c r="B55" s="55"/>
      <c r="C55" s="54"/>
      <c r="D55" s="56"/>
      <c r="E55" s="57"/>
      <c r="F55" s="30"/>
      <c r="G55" s="75"/>
      <c r="H55" s="58"/>
      <c r="I55" s="53"/>
      <c r="J55" s="59"/>
      <c r="K55" s="48"/>
      <c r="L55" s="15"/>
      <c r="AD55" s="1">
        <f t="shared" si="23"/>
        <v>6</v>
      </c>
      <c r="AE55" s="35" t="str">
        <f t="shared" si="24"/>
        <v/>
      </c>
      <c r="AF55" s="12" t="str">
        <f t="shared" si="29"/>
        <v/>
      </c>
      <c r="AG55" s="36" t="str">
        <f t="shared" si="25"/>
        <v/>
      </c>
      <c r="AH55" s="43"/>
      <c r="AI55" s="37"/>
      <c r="AJ55" s="37" t="str">
        <f t="shared" si="26"/>
        <v/>
      </c>
      <c r="AK55" s="37"/>
      <c r="AL55" s="37" t="str">
        <f t="shared" si="27"/>
        <v/>
      </c>
      <c r="AM55" s="38" t="str">
        <f t="shared" si="27"/>
        <v/>
      </c>
      <c r="AN55" s="39" t="str">
        <f t="shared" si="28"/>
        <v/>
      </c>
    </row>
    <row r="56" spans="1:40">
      <c r="A56" s="1">
        <v>7</v>
      </c>
      <c r="B56" s="55"/>
      <c r="C56" s="54"/>
      <c r="D56" s="56"/>
      <c r="E56" s="57"/>
      <c r="F56" s="30"/>
      <c r="G56" s="75"/>
      <c r="H56" s="58"/>
      <c r="I56" s="53"/>
      <c r="J56" s="59"/>
      <c r="K56" s="48"/>
      <c r="L56" s="15"/>
      <c r="AD56" s="1">
        <f t="shared" si="23"/>
        <v>7</v>
      </c>
      <c r="AE56" s="35" t="str">
        <f t="shared" si="24"/>
        <v/>
      </c>
      <c r="AF56" s="12" t="str">
        <f t="shared" si="29"/>
        <v/>
      </c>
      <c r="AG56" s="36" t="str">
        <f t="shared" si="25"/>
        <v/>
      </c>
      <c r="AH56" s="43"/>
      <c r="AI56" s="37"/>
      <c r="AJ56" s="37" t="str">
        <f t="shared" si="26"/>
        <v/>
      </c>
      <c r="AK56" s="37"/>
      <c r="AL56" s="37" t="str">
        <f t="shared" si="27"/>
        <v/>
      </c>
      <c r="AM56" s="38" t="str">
        <f t="shared" si="27"/>
        <v/>
      </c>
      <c r="AN56" s="39" t="str">
        <f t="shared" si="28"/>
        <v/>
      </c>
    </row>
    <row r="57" spans="1:40">
      <c r="A57" s="1">
        <v>8</v>
      </c>
      <c r="B57" s="55"/>
      <c r="C57" s="54"/>
      <c r="D57" s="56"/>
      <c r="E57" s="57"/>
      <c r="F57" s="30"/>
      <c r="G57" s="75"/>
      <c r="H57" s="58"/>
      <c r="I57" s="53"/>
      <c r="J57" s="59"/>
      <c r="K57" s="48"/>
      <c r="L57" s="15"/>
      <c r="AD57" s="1">
        <f t="shared" si="23"/>
        <v>8</v>
      </c>
      <c r="AE57" s="35" t="str">
        <f t="shared" si="24"/>
        <v/>
      </c>
      <c r="AF57" s="12" t="str">
        <f t="shared" si="29"/>
        <v/>
      </c>
      <c r="AG57" s="36" t="str">
        <f t="shared" si="25"/>
        <v/>
      </c>
      <c r="AH57" s="43"/>
      <c r="AI57" s="37"/>
      <c r="AJ57" s="37" t="str">
        <f t="shared" si="26"/>
        <v/>
      </c>
      <c r="AK57" s="37"/>
      <c r="AL57" s="37" t="str">
        <f t="shared" si="27"/>
        <v/>
      </c>
      <c r="AM57" s="38" t="str">
        <f t="shared" si="27"/>
        <v/>
      </c>
      <c r="AN57" s="39" t="str">
        <f t="shared" si="28"/>
        <v/>
      </c>
    </row>
    <row r="58" spans="1:40">
      <c r="A58" s="23"/>
      <c r="B58" s="23"/>
      <c r="C58" s="23"/>
      <c r="D58" s="23"/>
      <c r="E58" s="23"/>
      <c r="F58" s="23"/>
      <c r="G58" s="23"/>
      <c r="H58" s="23"/>
      <c r="I58" s="44"/>
      <c r="J58" s="24"/>
      <c r="K58" s="24"/>
      <c r="L58" s="25"/>
      <c r="AD58"/>
      <c r="AE58"/>
      <c r="AF58"/>
      <c r="AG58"/>
      <c r="AH58"/>
      <c r="AI58"/>
      <c r="AJ58"/>
      <c r="AK58"/>
      <c r="AL58"/>
      <c r="AM58"/>
      <c r="AN58"/>
    </row>
    <row r="59" spans="1:40" ht="15" thickBot="1">
      <c r="A59" s="26"/>
      <c r="B59" s="26"/>
      <c r="C59" s="26"/>
      <c r="D59" s="26"/>
      <c r="E59" s="26"/>
      <c r="F59" s="26"/>
      <c r="G59" s="26"/>
      <c r="H59" s="26"/>
      <c r="I59" s="27"/>
      <c r="J59" s="27"/>
      <c r="K59" s="27"/>
      <c r="L59" s="26"/>
      <c r="AD59"/>
      <c r="AE59"/>
      <c r="AF59"/>
      <c r="AG59"/>
      <c r="AH59"/>
      <c r="AI59"/>
      <c r="AJ59"/>
      <c r="AK59"/>
      <c r="AL59"/>
      <c r="AM59"/>
      <c r="AN59"/>
    </row>
    <row r="60" spans="1:40" customFormat="1" ht="50.25" customHeight="1" thickBot="1">
      <c r="A60" s="135" t="s">
        <v>16</v>
      </c>
      <c r="B60" s="138"/>
      <c r="C60" s="136"/>
      <c r="D60" s="135" t="s">
        <v>10</v>
      </c>
      <c r="E60" s="136"/>
      <c r="F60" s="105" t="s">
        <v>323</v>
      </c>
      <c r="G60" s="107"/>
      <c r="H60" s="105" t="s">
        <v>316</v>
      </c>
      <c r="I60" s="106"/>
      <c r="J60" s="106"/>
      <c r="K60" s="107"/>
      <c r="M60" s="16"/>
      <c r="N60" s="16"/>
      <c r="O60" s="16"/>
    </row>
    <row r="61" spans="1:40" customFormat="1" ht="15" thickBot="1">
      <c r="A61" s="117" t="s">
        <v>3</v>
      </c>
      <c r="B61" s="139"/>
      <c r="C61" s="118"/>
      <c r="D61" s="117" t="s">
        <v>11</v>
      </c>
      <c r="E61" s="118"/>
      <c r="F61" s="122"/>
      <c r="G61" s="123"/>
      <c r="H61" s="51"/>
      <c r="I61" s="127"/>
      <c r="J61" s="128"/>
      <c r="K61" s="123"/>
      <c r="M61" s="16"/>
      <c r="N61" s="16"/>
      <c r="O61" s="16"/>
    </row>
    <row r="62" spans="1:40" customFormat="1" ht="15" thickBot="1">
      <c r="A62" s="132" t="s">
        <v>321</v>
      </c>
      <c r="B62" s="133"/>
      <c r="C62" s="134"/>
      <c r="D62" s="132" t="s">
        <v>12</v>
      </c>
      <c r="E62" s="134"/>
      <c r="F62" s="108"/>
      <c r="G62" s="109"/>
      <c r="H62" s="110"/>
      <c r="I62" s="111"/>
      <c r="J62" s="111"/>
      <c r="K62" s="112"/>
      <c r="M62" s="16"/>
      <c r="N62" s="16"/>
      <c r="O62" s="16"/>
    </row>
    <row r="63" spans="1:40" customFormat="1" ht="15" thickBot="1">
      <c r="A63" s="98" t="s">
        <v>321</v>
      </c>
      <c r="B63" s="99"/>
      <c r="C63" s="137"/>
      <c r="D63" s="98" t="s">
        <v>13</v>
      </c>
      <c r="E63" s="137"/>
      <c r="F63" s="108"/>
      <c r="G63" s="109"/>
      <c r="H63" s="110"/>
      <c r="I63" s="111"/>
      <c r="J63" s="111"/>
      <c r="K63" s="112"/>
      <c r="M63" s="16"/>
      <c r="N63" s="16"/>
      <c r="O63" s="16"/>
    </row>
    <row r="64" spans="1:40" customFormat="1" ht="15" thickBot="1">
      <c r="A64" s="132" t="s">
        <v>9</v>
      </c>
      <c r="B64" s="133"/>
      <c r="C64" s="134"/>
      <c r="D64" s="132" t="s">
        <v>14</v>
      </c>
      <c r="E64" s="134"/>
      <c r="F64" s="101"/>
      <c r="G64" s="102"/>
      <c r="H64" s="92"/>
      <c r="I64" s="93"/>
      <c r="J64" s="93"/>
      <c r="K64" s="94"/>
      <c r="M64" s="16"/>
      <c r="N64" s="16"/>
      <c r="O64" s="16"/>
    </row>
    <row r="65" spans="1:11" customFormat="1" ht="15" thickBot="1">
      <c r="A65" s="129" t="s">
        <v>9</v>
      </c>
      <c r="B65" s="130"/>
      <c r="C65" s="131"/>
      <c r="D65" s="129" t="s">
        <v>15</v>
      </c>
      <c r="E65" s="131"/>
      <c r="F65" s="101"/>
      <c r="G65" s="102"/>
      <c r="H65" s="92"/>
      <c r="I65" s="93"/>
      <c r="J65" s="93"/>
      <c r="K65" s="94"/>
    </row>
    <row r="66" spans="1:11" customFormat="1" ht="15" thickBot="1">
      <c r="A66" s="95" t="s">
        <v>9</v>
      </c>
      <c r="B66" s="96"/>
      <c r="C66" s="97"/>
      <c r="D66" s="98" t="s">
        <v>44</v>
      </c>
      <c r="E66" s="99"/>
      <c r="F66" s="103"/>
      <c r="G66" s="104"/>
      <c r="H66" s="92"/>
      <c r="I66" s="93"/>
      <c r="J66" s="93"/>
      <c r="K66" s="94"/>
    </row>
    <row r="67" spans="1:11" customFormat="1">
      <c r="D67" s="28"/>
    </row>
    <row r="68" spans="1:11" customFormat="1">
      <c r="D68" s="28"/>
      <c r="F68" s="86" t="s">
        <v>31</v>
      </c>
      <c r="G68" s="87"/>
      <c r="H68" s="87"/>
      <c r="I68" s="87"/>
      <c r="J68" s="87"/>
      <c r="K68" s="88"/>
    </row>
    <row r="69" spans="1:11" customFormat="1">
      <c r="D69" s="28"/>
      <c r="F69" s="89" t="s">
        <v>22</v>
      </c>
      <c r="G69" s="90"/>
      <c r="H69" s="90"/>
      <c r="I69" s="90"/>
      <c r="J69" s="90"/>
      <c r="K69" s="91"/>
    </row>
    <row r="70" spans="1:11">
      <c r="F70" s="83" t="s">
        <v>23</v>
      </c>
      <c r="G70" s="84"/>
      <c r="H70" s="84"/>
      <c r="I70" s="84"/>
      <c r="J70" s="84"/>
      <c r="K70" s="85"/>
    </row>
  </sheetData>
  <sheetProtection selectLockedCells="1"/>
  <dataConsolidate/>
  <customSheetViews>
    <customSheetView guid="{0D47F1A7-37DF-4DE0-9F35-3553A0248482}" showPageBreaks="1" fitToPage="1" printArea="1" hiddenColumns="1" view="pageBreakPreview">
      <selection activeCell="J9" sqref="J9"/>
      <pageMargins left="0.39370078740157483" right="0.39370078740157483" top="0.19685039370078741" bottom="0.19685039370078741" header="0.31496062992125984" footer="0.31496062992125984"/>
      <pageSetup paperSize="9" scale="73" orientation="portrait"/>
      <headerFooter alignWithMargins="0"/>
    </customSheetView>
  </customSheetViews>
  <mergeCells count="56">
    <mergeCell ref="D10:E10"/>
    <mergeCell ref="A65:C65"/>
    <mergeCell ref="A64:C64"/>
    <mergeCell ref="D60:E60"/>
    <mergeCell ref="A63:C63"/>
    <mergeCell ref="D65:E65"/>
    <mergeCell ref="A60:C60"/>
    <mergeCell ref="A62:C62"/>
    <mergeCell ref="A61:C61"/>
    <mergeCell ref="D63:E63"/>
    <mergeCell ref="D62:E62"/>
    <mergeCell ref="D64:E64"/>
    <mergeCell ref="F61:G61"/>
    <mergeCell ref="H62:K62"/>
    <mergeCell ref="F2:K2"/>
    <mergeCell ref="F3:K3"/>
    <mergeCell ref="F4:K4"/>
    <mergeCell ref="F5:K5"/>
    <mergeCell ref="J6:K6"/>
    <mergeCell ref="F7:K7"/>
    <mergeCell ref="F8:K8"/>
    <mergeCell ref="F10:K10"/>
    <mergeCell ref="F11:K11"/>
    <mergeCell ref="I61:K61"/>
    <mergeCell ref="H63:K63"/>
    <mergeCell ref="D2:E2"/>
    <mergeCell ref="F63:G63"/>
    <mergeCell ref="F64:G64"/>
    <mergeCell ref="D4:E4"/>
    <mergeCell ref="D5:E5"/>
    <mergeCell ref="D7:E7"/>
    <mergeCell ref="D8:E8"/>
    <mergeCell ref="F6:H6"/>
    <mergeCell ref="F12:K12"/>
    <mergeCell ref="D6:E6"/>
    <mergeCell ref="D9:E9"/>
    <mergeCell ref="D61:E61"/>
    <mergeCell ref="F9:K9"/>
    <mergeCell ref="F13:K13"/>
    <mergeCell ref="F15:K15"/>
    <mergeCell ref="D1:J1"/>
    <mergeCell ref="C15:E15"/>
    <mergeCell ref="F70:K70"/>
    <mergeCell ref="F68:K68"/>
    <mergeCell ref="F69:K69"/>
    <mergeCell ref="H66:K66"/>
    <mergeCell ref="H65:K65"/>
    <mergeCell ref="A66:C66"/>
    <mergeCell ref="D66:E66"/>
    <mergeCell ref="D3:E3"/>
    <mergeCell ref="F65:G65"/>
    <mergeCell ref="F66:G66"/>
    <mergeCell ref="H60:K60"/>
    <mergeCell ref="F60:G60"/>
    <mergeCell ref="F62:G62"/>
    <mergeCell ref="H64:K64"/>
  </mergeCells>
  <phoneticPr fontId="20" type="noConversion"/>
  <conditionalFormatting sqref="F15">
    <cfRule type="cellIs" dxfId="7" priority="27" stopIfTrue="1" operator="equal">
      <formula>"IISHF Title-Event"</formula>
    </cfRule>
    <cfRule type="cellIs" dxfId="6" priority="28" stopIfTrue="1" operator="equal">
      <formula>"IISHF Non-Title-Event"</formula>
    </cfRule>
  </conditionalFormatting>
  <conditionalFormatting sqref="G19:H48">
    <cfRule type="expression" dxfId="5" priority="6" stopIfTrue="1">
      <formula>$W19=TRUE</formula>
    </cfRule>
    <cfRule type="expression" dxfId="4" priority="7" stopIfTrue="1">
      <formula>$U19=TRUE</formula>
    </cfRule>
    <cfRule type="expression" dxfId="3" priority="8" stopIfTrue="1">
      <formula>$S19=TRUE</formula>
    </cfRule>
    <cfRule type="expression" dxfId="2" priority="9" stopIfTrue="1">
      <formula>$R19=TRUE</formula>
    </cfRule>
    <cfRule type="expression" dxfId="1" priority="10" stopIfTrue="1">
      <formula>$T19=TRUE</formula>
    </cfRule>
  </conditionalFormatting>
  <conditionalFormatting sqref="H19:H48">
    <cfRule type="containsBlanks" dxfId="0" priority="11" stopIfTrue="1">
      <formula>LEN(TRIM(H19))=0</formula>
    </cfRule>
  </conditionalFormatting>
  <dataValidations count="3">
    <dataValidation type="whole" allowBlank="1" showInputMessage="1" showErrorMessage="1" sqref="H19:H48" xr:uid="{00000000-0002-0000-0000-000001000000}">
      <formula1>1900</formula1>
      <formula2>2100</formula2>
    </dataValidation>
    <dataValidation showErrorMessage="1" sqref="F15:L15" xr:uid="{00000000-0002-0000-0000-000002000000}"/>
    <dataValidation type="list" allowBlank="1" showInputMessage="1" showErrorMessage="1" sqref="I19:I48 I50:I57" xr:uid="{00000000-0002-0000-0000-000003000000}">
      <formula1>"Female, Male"</formula1>
    </dataValidation>
  </dataValidations>
  <pageMargins left="0.39370078740157483" right="0.39370078740157483" top="0.19685039370078741" bottom="0.19685039370078741" header="0.31496062992125984" footer="0.31496062992125984"/>
  <pageSetup paperSize="9" scale="6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0449B3D-B68E-4511-B24C-2CFEF7E56A94}">
          <x14:formula1>
            <xm:f>DB!$B$3:$B$230</xm:f>
          </x14:formula1>
          <xm:sqref>J19:J48 J50:J57</xm:sqref>
        </x14:dataValidation>
        <x14:dataValidation type="list" allowBlank="1" showInputMessage="1" showErrorMessage="1" xr:uid="{7419D39A-2941-4367-A6F6-94EFBBFF481C}">
          <x14:formula1>
            <xm:f>DB!$D$2:$D$15</xm:f>
          </x14:formula1>
          <xm:sqref>F5:K5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N21"/>
  <sheetViews>
    <sheetView zoomScaleNormal="100" workbookViewId="0">
      <selection activeCell="A2" sqref="A2:N2"/>
    </sheetView>
  </sheetViews>
  <sheetFormatPr defaultColWidth="11" defaultRowHeight="14.25"/>
  <cols>
    <col min="1" max="1" width="4.625" style="65" customWidth="1"/>
    <col min="2" max="16384" width="11" style="65"/>
  </cols>
  <sheetData>
    <row r="1" spans="1:14">
      <c r="A1" s="152"/>
      <c r="B1" s="152"/>
      <c r="C1" s="152"/>
      <c r="D1" s="152"/>
      <c r="E1" s="152"/>
      <c r="F1" s="152"/>
      <c r="G1" s="152"/>
      <c r="H1" s="152"/>
      <c r="I1" s="152"/>
      <c r="J1" s="152"/>
      <c r="K1" s="152"/>
      <c r="L1" s="152"/>
      <c r="M1" s="152"/>
      <c r="N1" s="152"/>
    </row>
    <row r="2" spans="1:14" ht="18">
      <c r="A2" s="156" t="s">
        <v>33</v>
      </c>
      <c r="B2" s="157"/>
      <c r="C2" s="157"/>
      <c r="D2" s="157"/>
      <c r="E2" s="157"/>
      <c r="F2" s="157"/>
      <c r="G2" s="157"/>
      <c r="H2" s="157"/>
      <c r="I2" s="157"/>
      <c r="J2" s="157"/>
      <c r="K2" s="157"/>
      <c r="L2" s="157"/>
      <c r="M2" s="157"/>
      <c r="N2" s="157"/>
    </row>
    <row r="3" spans="1:14" ht="15" thickBot="1"/>
    <row r="4" spans="1:14" ht="16.5" thickBot="1">
      <c r="A4" s="66"/>
      <c r="B4" s="158" t="s">
        <v>40</v>
      </c>
      <c r="C4" s="159"/>
      <c r="D4" s="154"/>
      <c r="E4" s="155"/>
      <c r="F4" s="155"/>
      <c r="G4" s="155"/>
      <c r="H4" s="155"/>
      <c r="I4" s="155"/>
      <c r="J4" s="155"/>
      <c r="K4" s="155"/>
      <c r="L4" s="155"/>
      <c r="M4" s="155"/>
      <c r="N4" s="155"/>
    </row>
    <row r="5" spans="1:14" s="68" customFormat="1" ht="64.5" customHeight="1" thickBot="1">
      <c r="A5" s="67"/>
      <c r="B5" s="146" t="s">
        <v>318</v>
      </c>
      <c r="C5" s="141"/>
      <c r="D5" s="141"/>
      <c r="E5" s="141"/>
      <c r="F5" s="141"/>
      <c r="G5" s="141"/>
      <c r="H5" s="141"/>
      <c r="I5" s="141"/>
      <c r="J5" s="141"/>
      <c r="K5" s="141"/>
      <c r="L5" s="141"/>
      <c r="M5" s="141"/>
      <c r="N5" s="142"/>
    </row>
    <row r="6" spans="1:14" s="69" customFormat="1" ht="108.75" customHeight="1" thickBot="1">
      <c r="A6" s="67"/>
      <c r="B6" s="146" t="s">
        <v>317</v>
      </c>
      <c r="C6" s="141"/>
      <c r="D6" s="141"/>
      <c r="E6" s="141"/>
      <c r="F6" s="141"/>
      <c r="G6" s="141"/>
      <c r="H6" s="141"/>
      <c r="I6" s="141"/>
      <c r="J6" s="141"/>
      <c r="K6" s="141"/>
      <c r="L6" s="141"/>
      <c r="M6" s="141"/>
      <c r="N6" s="142"/>
    </row>
    <row r="7" spans="1:14" s="69" customFormat="1" ht="90.75" customHeight="1" thickBot="1">
      <c r="A7" s="67"/>
      <c r="B7" s="146" t="s">
        <v>319</v>
      </c>
      <c r="C7" s="141"/>
      <c r="D7" s="141"/>
      <c r="E7" s="141"/>
      <c r="F7" s="141"/>
      <c r="G7" s="141"/>
      <c r="H7" s="141"/>
      <c r="I7" s="141"/>
      <c r="J7" s="141"/>
      <c r="K7" s="141"/>
      <c r="L7" s="141"/>
      <c r="M7" s="141"/>
      <c r="N7" s="142"/>
    </row>
    <row r="8" spans="1:14" s="68" customFormat="1" ht="62.25" customHeight="1" thickBot="1">
      <c r="A8" s="67"/>
      <c r="B8" s="140" t="s">
        <v>34</v>
      </c>
      <c r="C8" s="141"/>
      <c r="D8" s="141"/>
      <c r="E8" s="141"/>
      <c r="F8" s="141"/>
      <c r="G8" s="141"/>
      <c r="H8" s="141"/>
      <c r="I8" s="141"/>
      <c r="J8" s="141"/>
      <c r="K8" s="141"/>
      <c r="L8" s="141"/>
      <c r="M8" s="141"/>
      <c r="N8" s="142"/>
    </row>
    <row r="9" spans="1:14" s="69" customFormat="1" ht="36.75" customHeight="1" thickBot="1">
      <c r="A9" s="67"/>
      <c r="B9" s="140" t="s">
        <v>35</v>
      </c>
      <c r="C9" s="141"/>
      <c r="D9" s="141"/>
      <c r="E9" s="141"/>
      <c r="F9" s="141"/>
      <c r="G9" s="141"/>
      <c r="H9" s="141"/>
      <c r="I9" s="141"/>
      <c r="J9" s="141"/>
      <c r="K9" s="141"/>
      <c r="L9" s="141"/>
      <c r="M9" s="141"/>
      <c r="N9" s="142"/>
    </row>
    <row r="10" spans="1:14" s="69" customFormat="1" ht="83.25" customHeight="1" thickBot="1">
      <c r="A10" s="67"/>
      <c r="B10" s="146" t="s">
        <v>36</v>
      </c>
      <c r="C10" s="141"/>
      <c r="D10" s="141"/>
      <c r="E10" s="141"/>
      <c r="F10" s="141"/>
      <c r="G10" s="141"/>
      <c r="H10" s="141"/>
      <c r="I10" s="141"/>
      <c r="J10" s="141"/>
      <c r="K10" s="141"/>
      <c r="L10" s="141"/>
      <c r="M10" s="141"/>
      <c r="N10" s="142"/>
    </row>
    <row r="11" spans="1:14" s="69" customFormat="1" ht="51.75" customHeight="1" thickBot="1">
      <c r="A11" s="67"/>
      <c r="B11" s="146" t="s">
        <v>325</v>
      </c>
      <c r="C11" s="147"/>
      <c r="D11" s="147"/>
      <c r="E11" s="147"/>
      <c r="F11" s="147"/>
      <c r="G11" s="147"/>
      <c r="H11" s="147"/>
      <c r="I11" s="147"/>
      <c r="J11" s="147"/>
      <c r="K11" s="147"/>
      <c r="L11" s="147"/>
      <c r="M11" s="147"/>
      <c r="N11" s="148"/>
    </row>
    <row r="12" spans="1:14" ht="15" thickBot="1">
      <c r="A12" s="153"/>
      <c r="B12" s="153"/>
      <c r="C12" s="153"/>
      <c r="D12" s="153"/>
      <c r="E12" s="153"/>
      <c r="F12" s="153"/>
      <c r="G12" s="153"/>
      <c r="H12" s="153"/>
      <c r="I12" s="153"/>
      <c r="J12" s="153"/>
      <c r="K12" s="153"/>
      <c r="L12" s="153"/>
      <c r="M12" s="153"/>
      <c r="N12" s="153"/>
    </row>
    <row r="13" spans="1:14" ht="16.5" thickBot="1">
      <c r="A13" s="66"/>
      <c r="B13" s="149" t="s">
        <v>37</v>
      </c>
      <c r="C13" s="150"/>
      <c r="D13" s="150"/>
      <c r="E13" s="151"/>
      <c r="F13" s="154"/>
      <c r="G13" s="155"/>
      <c r="H13" s="155"/>
      <c r="I13" s="155"/>
      <c r="J13" s="155"/>
      <c r="K13" s="155"/>
      <c r="L13" s="155"/>
      <c r="M13" s="155"/>
      <c r="N13" s="155"/>
    </row>
    <row r="14" spans="1:14" ht="33" customHeight="1" thickBot="1">
      <c r="A14" s="70"/>
      <c r="B14" s="140" t="s">
        <v>38</v>
      </c>
      <c r="C14" s="141"/>
      <c r="D14" s="141"/>
      <c r="E14" s="141"/>
      <c r="F14" s="141"/>
      <c r="G14" s="141"/>
      <c r="H14" s="141"/>
      <c r="I14" s="141"/>
      <c r="J14" s="141"/>
      <c r="K14" s="141"/>
      <c r="L14" s="141"/>
      <c r="M14" s="141"/>
      <c r="N14" s="142"/>
    </row>
    <row r="15" spans="1:14" ht="15" thickBot="1">
      <c r="A15" s="70"/>
      <c r="B15" s="140" t="s">
        <v>66</v>
      </c>
      <c r="C15" s="141"/>
      <c r="D15" s="141"/>
      <c r="E15" s="141"/>
      <c r="F15" s="141"/>
      <c r="G15" s="141"/>
      <c r="H15" s="141"/>
      <c r="I15" s="141"/>
      <c r="J15" s="141"/>
      <c r="K15" s="141"/>
      <c r="L15" s="141"/>
      <c r="M15" s="141"/>
      <c r="N15" s="142"/>
    </row>
    <row r="16" spans="1:14" ht="108" customHeight="1" thickBot="1">
      <c r="A16" s="70"/>
      <c r="B16" s="140" t="s">
        <v>308</v>
      </c>
      <c r="C16" s="141"/>
      <c r="D16" s="141"/>
      <c r="E16" s="141"/>
      <c r="F16" s="141"/>
      <c r="G16" s="141"/>
      <c r="H16" s="141"/>
      <c r="I16" s="141"/>
      <c r="J16" s="141"/>
      <c r="K16" s="141"/>
      <c r="L16" s="141"/>
      <c r="M16" s="141"/>
      <c r="N16" s="142"/>
    </row>
    <row r="17" spans="1:14" ht="15" thickBot="1">
      <c r="A17" s="70"/>
      <c r="B17" s="146" t="s">
        <v>41</v>
      </c>
      <c r="C17" s="147"/>
      <c r="D17" s="147"/>
      <c r="E17" s="147"/>
      <c r="F17" s="147"/>
      <c r="G17" s="147"/>
      <c r="H17" s="147"/>
      <c r="I17" s="147"/>
      <c r="J17" s="147"/>
      <c r="K17" s="147"/>
      <c r="L17" s="147"/>
      <c r="M17" s="147"/>
      <c r="N17" s="148"/>
    </row>
    <row r="18" spans="1:14" ht="15" thickBot="1">
      <c r="A18" s="153"/>
      <c r="B18" s="153"/>
      <c r="C18" s="153"/>
      <c r="D18" s="153"/>
      <c r="E18" s="153"/>
      <c r="F18" s="153"/>
      <c r="G18" s="153"/>
      <c r="H18" s="153"/>
      <c r="I18" s="153"/>
      <c r="J18" s="153"/>
      <c r="K18" s="153"/>
      <c r="L18" s="153"/>
      <c r="M18" s="153"/>
      <c r="N18" s="153"/>
    </row>
    <row r="19" spans="1:14" ht="16.5" thickBot="1">
      <c r="A19" s="66"/>
      <c r="B19" s="143" t="s">
        <v>39</v>
      </c>
      <c r="C19" s="144"/>
      <c r="D19" s="144"/>
      <c r="E19" s="144"/>
      <c r="F19" s="144"/>
      <c r="G19" s="145"/>
      <c r="H19" s="154"/>
      <c r="I19" s="155"/>
      <c r="J19" s="155"/>
      <c r="K19" s="155"/>
      <c r="L19" s="155"/>
      <c r="M19" s="155"/>
      <c r="N19" s="155"/>
    </row>
    <row r="20" spans="1:14" ht="15" thickBot="1">
      <c r="A20" s="71"/>
      <c r="B20" s="140" t="s">
        <v>32</v>
      </c>
      <c r="C20" s="141"/>
      <c r="D20" s="141"/>
      <c r="E20" s="141"/>
      <c r="F20" s="141"/>
      <c r="G20" s="141"/>
      <c r="H20" s="141"/>
      <c r="I20" s="141"/>
      <c r="J20" s="141"/>
      <c r="K20" s="141"/>
      <c r="L20" s="141"/>
      <c r="M20" s="141"/>
      <c r="N20" s="142"/>
    </row>
    <row r="21" spans="1:14" ht="15" thickBot="1">
      <c r="A21" s="71"/>
      <c r="B21" s="140" t="s">
        <v>43</v>
      </c>
      <c r="C21" s="141"/>
      <c r="D21" s="141"/>
      <c r="E21" s="141"/>
      <c r="F21" s="141"/>
      <c r="G21" s="141"/>
      <c r="H21" s="141"/>
      <c r="I21" s="141"/>
      <c r="J21" s="141"/>
      <c r="K21" s="141"/>
      <c r="L21" s="141"/>
      <c r="M21" s="141"/>
      <c r="N21" s="142"/>
    </row>
  </sheetData>
  <sheetProtection password="D32D" sheet="1" objects="1" scenarios="1" selectLockedCells="1" selectUnlockedCells="1"/>
  <customSheetViews>
    <customSheetView guid="{0D47F1A7-37DF-4DE0-9F35-3553A0248482}">
      <selection activeCell="B6" sqref="B6:N6"/>
      <pageMargins left="0.7" right="0.7" top="0.78740157499999996" bottom="0.78740157499999996" header="0.3" footer="0.3"/>
      <pageSetup paperSize="9" orientation="portrait"/>
    </customSheetView>
  </customSheetViews>
  <mergeCells count="23">
    <mergeCell ref="A1:N1"/>
    <mergeCell ref="A18:N18"/>
    <mergeCell ref="H19:N19"/>
    <mergeCell ref="B14:N14"/>
    <mergeCell ref="B6:N6"/>
    <mergeCell ref="B8:N8"/>
    <mergeCell ref="D4:N4"/>
    <mergeCell ref="A2:N2"/>
    <mergeCell ref="B10:N10"/>
    <mergeCell ref="B7:N7"/>
    <mergeCell ref="B4:C4"/>
    <mergeCell ref="B5:N5"/>
    <mergeCell ref="B15:N15"/>
    <mergeCell ref="A12:N12"/>
    <mergeCell ref="F13:N13"/>
    <mergeCell ref="B11:N11"/>
    <mergeCell ref="B9:N9"/>
    <mergeCell ref="B21:N21"/>
    <mergeCell ref="B19:G19"/>
    <mergeCell ref="B17:N17"/>
    <mergeCell ref="B16:N16"/>
    <mergeCell ref="B20:N20"/>
    <mergeCell ref="B13:E13"/>
  </mergeCells>
  <phoneticPr fontId="20" type="noConversion"/>
  <pageMargins left="0.23622047244094491" right="0.23622047244094491" top="0.19685039370078741" bottom="0.19685039370078741"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230"/>
  <sheetViews>
    <sheetView zoomScaleNormal="100" workbookViewId="0">
      <selection activeCell="J4" sqref="J4"/>
    </sheetView>
  </sheetViews>
  <sheetFormatPr defaultColWidth="8.875" defaultRowHeight="14.25"/>
  <cols>
    <col min="1" max="1" width="10.125" bestFit="1" customWidth="1"/>
    <col min="2" max="2" width="28.375" bestFit="1" customWidth="1"/>
    <col min="3" max="3" width="9.5" bestFit="1" customWidth="1"/>
    <col min="4" max="4" width="38.875" bestFit="1" customWidth="1"/>
    <col min="5" max="5" width="10.875" bestFit="1" customWidth="1"/>
    <col min="6" max="6" width="23.125" bestFit="1" customWidth="1"/>
    <col min="7" max="7" width="14" bestFit="1" customWidth="1"/>
    <col min="8" max="8" width="7.375" bestFit="1" customWidth="1"/>
    <col min="9" max="9" width="38" bestFit="1" customWidth="1"/>
    <col min="10" max="10" width="12.5" customWidth="1"/>
    <col min="11" max="11" width="9.875" bestFit="1" customWidth="1"/>
  </cols>
  <sheetData>
    <row r="1" spans="1:11">
      <c r="A1" t="s">
        <v>299</v>
      </c>
      <c r="B1" t="s">
        <v>300</v>
      </c>
      <c r="C1" t="s">
        <v>301</v>
      </c>
      <c r="D1" t="s">
        <v>302</v>
      </c>
      <c r="E1" t="s">
        <v>305</v>
      </c>
      <c r="F1" t="s">
        <v>303</v>
      </c>
      <c r="G1" t="s">
        <v>300</v>
      </c>
      <c r="H1" t="s">
        <v>324</v>
      </c>
      <c r="I1" t="s">
        <v>304</v>
      </c>
      <c r="J1" t="s">
        <v>306</v>
      </c>
      <c r="K1" t="s">
        <v>307</v>
      </c>
    </row>
    <row r="2" spans="1:11">
      <c r="A2" t="s">
        <v>6</v>
      </c>
      <c r="B2" t="s">
        <v>296</v>
      </c>
      <c r="C2" t="s">
        <v>63</v>
      </c>
      <c r="D2" t="s">
        <v>309</v>
      </c>
      <c r="E2" t="s">
        <v>338</v>
      </c>
      <c r="F2" t="s">
        <v>310</v>
      </c>
      <c r="G2" t="s">
        <v>296</v>
      </c>
      <c r="I2" t="s">
        <v>310</v>
      </c>
    </row>
    <row r="3" spans="1:11" ht="15">
      <c r="B3" t="s">
        <v>68</v>
      </c>
      <c r="C3" t="s">
        <v>54</v>
      </c>
      <c r="D3" s="76" t="s">
        <v>333</v>
      </c>
      <c r="E3" t="s">
        <v>339</v>
      </c>
      <c r="F3" t="s">
        <v>376</v>
      </c>
      <c r="G3" s="77" t="s">
        <v>69</v>
      </c>
      <c r="H3" t="s">
        <v>51</v>
      </c>
      <c r="I3" t="s">
        <v>377</v>
      </c>
      <c r="J3" t="s">
        <v>378</v>
      </c>
      <c r="K3" t="s">
        <v>358</v>
      </c>
    </row>
    <row r="4" spans="1:11" ht="15">
      <c r="B4" t="s">
        <v>71</v>
      </c>
      <c r="C4" t="s">
        <v>53</v>
      </c>
      <c r="D4" s="76" t="s">
        <v>335</v>
      </c>
      <c r="E4" t="s">
        <v>340</v>
      </c>
      <c r="F4" t="s">
        <v>334</v>
      </c>
      <c r="G4" s="77" t="s">
        <v>70</v>
      </c>
      <c r="H4" t="s">
        <v>52</v>
      </c>
      <c r="I4" t="s">
        <v>329</v>
      </c>
      <c r="J4" t="s">
        <v>369</v>
      </c>
      <c r="K4" t="s">
        <v>359</v>
      </c>
    </row>
    <row r="5" spans="1:11" ht="15">
      <c r="B5" t="s">
        <v>69</v>
      </c>
      <c r="C5" t="s">
        <v>52</v>
      </c>
      <c r="D5" s="76" t="s">
        <v>356</v>
      </c>
      <c r="E5" t="s">
        <v>341</v>
      </c>
      <c r="F5" t="s">
        <v>334</v>
      </c>
      <c r="G5" t="s">
        <v>70</v>
      </c>
      <c r="H5" t="s">
        <v>297</v>
      </c>
      <c r="I5" t="s">
        <v>329</v>
      </c>
      <c r="J5" t="s">
        <v>370</v>
      </c>
      <c r="K5" t="s">
        <v>360</v>
      </c>
    </row>
    <row r="6" spans="1:11" ht="15">
      <c r="B6" t="s">
        <v>295</v>
      </c>
      <c r="C6" t="s">
        <v>51</v>
      </c>
      <c r="D6" s="76" t="s">
        <v>327</v>
      </c>
      <c r="E6" t="s">
        <v>342</v>
      </c>
      <c r="F6" t="s">
        <v>352</v>
      </c>
      <c r="G6" s="77" t="s">
        <v>69</v>
      </c>
      <c r="H6" t="s">
        <v>54</v>
      </c>
      <c r="I6" t="s">
        <v>348</v>
      </c>
      <c r="J6" t="s">
        <v>371</v>
      </c>
      <c r="K6" t="s">
        <v>361</v>
      </c>
    </row>
    <row r="7" spans="1:11" ht="15">
      <c r="B7" t="s">
        <v>79</v>
      </c>
      <c r="C7" t="s">
        <v>297</v>
      </c>
      <c r="D7" s="76" t="s">
        <v>328</v>
      </c>
      <c r="E7" t="s">
        <v>343</v>
      </c>
      <c r="F7" t="s">
        <v>337</v>
      </c>
      <c r="G7" s="77" t="s">
        <v>69</v>
      </c>
      <c r="H7" t="s">
        <v>51</v>
      </c>
      <c r="I7" t="s">
        <v>336</v>
      </c>
      <c r="J7" t="s">
        <v>372</v>
      </c>
      <c r="K7" t="s">
        <v>362</v>
      </c>
    </row>
    <row r="8" spans="1:11" ht="15">
      <c r="B8" t="s">
        <v>72</v>
      </c>
      <c r="C8" t="s">
        <v>298</v>
      </c>
      <c r="D8" s="76" t="s">
        <v>330</v>
      </c>
      <c r="E8" t="s">
        <v>344</v>
      </c>
      <c r="F8" t="s">
        <v>353</v>
      </c>
      <c r="G8" s="77" t="s">
        <v>69</v>
      </c>
      <c r="H8" t="s">
        <v>51</v>
      </c>
      <c r="I8" t="s">
        <v>349</v>
      </c>
      <c r="J8" t="s">
        <v>373</v>
      </c>
      <c r="K8" t="s">
        <v>363</v>
      </c>
    </row>
    <row r="9" spans="1:11" ht="15">
      <c r="B9" t="s">
        <v>191</v>
      </c>
      <c r="D9" s="76" t="s">
        <v>326</v>
      </c>
      <c r="E9" t="s">
        <v>345</v>
      </c>
      <c r="F9" t="s">
        <v>354</v>
      </c>
      <c r="G9" s="77" t="s">
        <v>69</v>
      </c>
      <c r="H9" t="s">
        <v>53</v>
      </c>
      <c r="I9" t="s">
        <v>350</v>
      </c>
      <c r="J9" t="s">
        <v>374</v>
      </c>
      <c r="K9" t="s">
        <v>364</v>
      </c>
    </row>
    <row r="10" spans="1:11" ht="15">
      <c r="B10" t="s">
        <v>73</v>
      </c>
      <c r="D10" s="76" t="s">
        <v>332</v>
      </c>
      <c r="E10" t="s">
        <v>346</v>
      </c>
      <c r="F10" t="s">
        <v>355</v>
      </c>
      <c r="G10" s="77" t="s">
        <v>68</v>
      </c>
      <c r="H10" t="s">
        <v>52</v>
      </c>
      <c r="I10" t="s">
        <v>351</v>
      </c>
      <c r="J10" t="s">
        <v>375</v>
      </c>
      <c r="K10" t="s">
        <v>365</v>
      </c>
    </row>
    <row r="11" spans="1:11" ht="15">
      <c r="B11" t="s">
        <v>81</v>
      </c>
      <c r="D11" s="76" t="s">
        <v>331</v>
      </c>
      <c r="E11" t="s">
        <v>347</v>
      </c>
      <c r="F11" t="s">
        <v>355</v>
      </c>
      <c r="G11" s="77" t="s">
        <v>68</v>
      </c>
      <c r="H11" t="s">
        <v>298</v>
      </c>
      <c r="I11" t="s">
        <v>351</v>
      </c>
      <c r="J11" t="s">
        <v>357</v>
      </c>
      <c r="K11" t="s">
        <v>365</v>
      </c>
    </row>
    <row r="12" spans="1:11" ht="15">
      <c r="B12" t="s">
        <v>82</v>
      </c>
      <c r="D12" s="76" t="s">
        <v>367</v>
      </c>
      <c r="E12" t="s">
        <v>366</v>
      </c>
      <c r="F12" t="s">
        <v>337</v>
      </c>
      <c r="G12" t="s">
        <v>69</v>
      </c>
      <c r="H12" t="s">
        <v>63</v>
      </c>
      <c r="I12" t="s">
        <v>336</v>
      </c>
      <c r="J12" s="60" t="s">
        <v>368</v>
      </c>
      <c r="K12" s="60" t="s">
        <v>368</v>
      </c>
    </row>
    <row r="13" spans="1:11" ht="15">
      <c r="B13" t="s">
        <v>70</v>
      </c>
      <c r="D13" s="76"/>
      <c r="I13" s="78"/>
    </row>
    <row r="14" spans="1:11">
      <c r="B14" t="s">
        <v>76</v>
      </c>
    </row>
    <row r="15" spans="1:11">
      <c r="B15" t="s">
        <v>83</v>
      </c>
    </row>
    <row r="16" spans="1:11">
      <c r="B16" t="s">
        <v>84</v>
      </c>
    </row>
    <row r="17" spans="2:11">
      <c r="B17" t="s">
        <v>85</v>
      </c>
    </row>
    <row r="18" spans="2:11">
      <c r="B18" t="s">
        <v>86</v>
      </c>
    </row>
    <row r="19" spans="2:11">
      <c r="B19" t="s">
        <v>87</v>
      </c>
    </row>
    <row r="20" spans="2:11">
      <c r="B20" t="s">
        <v>88</v>
      </c>
    </row>
    <row r="21" spans="2:11">
      <c r="B21" t="s">
        <v>89</v>
      </c>
    </row>
    <row r="22" spans="2:11">
      <c r="B22" t="s">
        <v>90</v>
      </c>
    </row>
    <row r="23" spans="2:11">
      <c r="B23" t="s">
        <v>91</v>
      </c>
    </row>
    <row r="24" spans="2:11">
      <c r="B24" t="s">
        <v>92</v>
      </c>
    </row>
    <row r="25" spans="2:11">
      <c r="B25" t="s">
        <v>93</v>
      </c>
      <c r="J25" s="60"/>
    </row>
    <row r="26" spans="2:11">
      <c r="B26" t="s">
        <v>94</v>
      </c>
      <c r="I26" s="62"/>
      <c r="J26" s="60"/>
      <c r="K26" s="60"/>
    </row>
    <row r="27" spans="2:11">
      <c r="B27" t="s">
        <v>95</v>
      </c>
      <c r="J27" s="60"/>
      <c r="K27" s="60"/>
    </row>
    <row r="28" spans="2:11">
      <c r="B28" t="s">
        <v>96</v>
      </c>
      <c r="I28" s="62"/>
      <c r="J28" s="60"/>
      <c r="K28" s="60"/>
    </row>
    <row r="29" spans="2:11">
      <c r="B29" t="s">
        <v>97</v>
      </c>
    </row>
    <row r="30" spans="2:11">
      <c r="B30" t="s">
        <v>98</v>
      </c>
    </row>
    <row r="31" spans="2:11">
      <c r="B31" t="s">
        <v>99</v>
      </c>
    </row>
    <row r="32" spans="2:11">
      <c r="B32" t="s">
        <v>100</v>
      </c>
    </row>
    <row r="33" spans="2:2">
      <c r="B33" t="s">
        <v>101</v>
      </c>
    </row>
    <row r="34" spans="2:2">
      <c r="B34" t="s">
        <v>102</v>
      </c>
    </row>
    <row r="35" spans="2:2">
      <c r="B35" t="s">
        <v>103</v>
      </c>
    </row>
    <row r="36" spans="2:2">
      <c r="B36" t="s">
        <v>104</v>
      </c>
    </row>
    <row r="37" spans="2:2">
      <c r="B37" t="s">
        <v>105</v>
      </c>
    </row>
    <row r="38" spans="2:2">
      <c r="B38" t="s">
        <v>106</v>
      </c>
    </row>
    <row r="39" spans="2:2">
      <c r="B39" t="s">
        <v>107</v>
      </c>
    </row>
    <row r="40" spans="2:2">
      <c r="B40" t="s">
        <v>108</v>
      </c>
    </row>
    <row r="41" spans="2:2">
      <c r="B41" t="s">
        <v>109</v>
      </c>
    </row>
    <row r="42" spans="2:2">
      <c r="B42" t="s">
        <v>110</v>
      </c>
    </row>
    <row r="43" spans="2:2">
      <c r="B43" t="s">
        <v>111</v>
      </c>
    </row>
    <row r="44" spans="2:2">
      <c r="B44" t="s">
        <v>112</v>
      </c>
    </row>
    <row r="45" spans="2:2">
      <c r="B45" t="s">
        <v>113</v>
      </c>
    </row>
    <row r="46" spans="2:2">
      <c r="B46" t="s">
        <v>114</v>
      </c>
    </row>
    <row r="47" spans="2:2">
      <c r="B47" t="s">
        <v>115</v>
      </c>
    </row>
    <row r="48" spans="2:2">
      <c r="B48" t="s">
        <v>116</v>
      </c>
    </row>
    <row r="49" spans="2:2">
      <c r="B49" t="s">
        <v>117</v>
      </c>
    </row>
    <row r="50" spans="2:2">
      <c r="B50" t="s">
        <v>118</v>
      </c>
    </row>
    <row r="51" spans="2:2">
      <c r="B51" t="s">
        <v>119</v>
      </c>
    </row>
    <row r="52" spans="2:2">
      <c r="B52" t="s">
        <v>120</v>
      </c>
    </row>
    <row r="53" spans="2:2">
      <c r="B53" t="s">
        <v>121</v>
      </c>
    </row>
    <row r="54" spans="2:2">
      <c r="B54" t="s">
        <v>122</v>
      </c>
    </row>
    <row r="55" spans="2:2">
      <c r="B55" t="s">
        <v>123</v>
      </c>
    </row>
    <row r="56" spans="2:2">
      <c r="B56" t="s">
        <v>124</v>
      </c>
    </row>
    <row r="57" spans="2:2">
      <c r="B57" t="s">
        <v>125</v>
      </c>
    </row>
    <row r="58" spans="2:2">
      <c r="B58" t="s">
        <v>126</v>
      </c>
    </row>
    <row r="59" spans="2:2">
      <c r="B59" t="s">
        <v>127</v>
      </c>
    </row>
    <row r="60" spans="2:2">
      <c r="B60" t="s">
        <v>128</v>
      </c>
    </row>
    <row r="61" spans="2:2">
      <c r="B61" t="s">
        <v>129</v>
      </c>
    </row>
    <row r="62" spans="2:2">
      <c r="B62" t="s">
        <v>130</v>
      </c>
    </row>
    <row r="63" spans="2:2">
      <c r="B63" t="s">
        <v>131</v>
      </c>
    </row>
    <row r="64" spans="2:2">
      <c r="B64" t="s">
        <v>75</v>
      </c>
    </row>
    <row r="65" spans="2:2">
      <c r="B65" t="s">
        <v>132</v>
      </c>
    </row>
    <row r="66" spans="2:2">
      <c r="B66" t="s">
        <v>133</v>
      </c>
    </row>
    <row r="67" spans="2:2">
      <c r="B67" t="s">
        <v>134</v>
      </c>
    </row>
    <row r="68" spans="2:2">
      <c r="B68" t="s">
        <v>135</v>
      </c>
    </row>
    <row r="69" spans="2:2">
      <c r="B69" t="s">
        <v>136</v>
      </c>
    </row>
    <row r="70" spans="2:2">
      <c r="B70" t="s">
        <v>137</v>
      </c>
    </row>
    <row r="71" spans="2:2">
      <c r="B71" t="s">
        <v>138</v>
      </c>
    </row>
    <row r="72" spans="2:2">
      <c r="B72" t="s">
        <v>139</v>
      </c>
    </row>
    <row r="73" spans="2:2">
      <c r="B73" t="s">
        <v>140</v>
      </c>
    </row>
    <row r="74" spans="2:2">
      <c r="B74" t="s">
        <v>141</v>
      </c>
    </row>
    <row r="75" spans="2:2">
      <c r="B75" t="s">
        <v>142</v>
      </c>
    </row>
    <row r="76" spans="2:2">
      <c r="B76" t="s">
        <v>143</v>
      </c>
    </row>
    <row r="77" spans="2:2">
      <c r="B77" t="s">
        <v>144</v>
      </c>
    </row>
    <row r="78" spans="2:2">
      <c r="B78" t="s">
        <v>145</v>
      </c>
    </row>
    <row r="79" spans="2:2">
      <c r="B79" t="s">
        <v>146</v>
      </c>
    </row>
    <row r="80" spans="2:2">
      <c r="B80" t="s">
        <v>147</v>
      </c>
    </row>
    <row r="81" spans="2:2">
      <c r="B81" t="s">
        <v>148</v>
      </c>
    </row>
    <row r="82" spans="2:2">
      <c r="B82" t="s">
        <v>74</v>
      </c>
    </row>
    <row r="83" spans="2:2">
      <c r="B83" t="s">
        <v>149</v>
      </c>
    </row>
    <row r="84" spans="2:2">
      <c r="B84" t="s">
        <v>150</v>
      </c>
    </row>
    <row r="85" spans="2:2">
      <c r="B85" t="s">
        <v>151</v>
      </c>
    </row>
    <row r="86" spans="2:2">
      <c r="B86" t="s">
        <v>152</v>
      </c>
    </row>
    <row r="87" spans="2:2">
      <c r="B87" t="s">
        <v>153</v>
      </c>
    </row>
    <row r="88" spans="2:2">
      <c r="B88" t="s">
        <v>154</v>
      </c>
    </row>
    <row r="89" spans="2:2">
      <c r="B89" t="s">
        <v>155</v>
      </c>
    </row>
    <row r="90" spans="2:2">
      <c r="B90" t="s">
        <v>156</v>
      </c>
    </row>
    <row r="91" spans="2:2">
      <c r="B91" t="s">
        <v>157</v>
      </c>
    </row>
    <row r="92" spans="2:2">
      <c r="B92" t="s">
        <v>158</v>
      </c>
    </row>
    <row r="93" spans="2:2">
      <c r="B93" t="s">
        <v>159</v>
      </c>
    </row>
    <row r="94" spans="2:2">
      <c r="B94" t="s">
        <v>160</v>
      </c>
    </row>
    <row r="95" spans="2:2">
      <c r="B95" t="s">
        <v>161</v>
      </c>
    </row>
    <row r="96" spans="2:2">
      <c r="B96" t="s">
        <v>162</v>
      </c>
    </row>
    <row r="97" spans="2:2">
      <c r="B97" t="s">
        <v>163</v>
      </c>
    </row>
    <row r="98" spans="2:2">
      <c r="B98" t="s">
        <v>164</v>
      </c>
    </row>
    <row r="99" spans="2:2">
      <c r="B99" t="s">
        <v>165</v>
      </c>
    </row>
    <row r="100" spans="2:2">
      <c r="B100" t="s">
        <v>166</v>
      </c>
    </row>
    <row r="101" spans="2:2">
      <c r="B101" t="s">
        <v>167</v>
      </c>
    </row>
    <row r="102" spans="2:2">
      <c r="B102" t="s">
        <v>168</v>
      </c>
    </row>
    <row r="103" spans="2:2">
      <c r="B103" t="s">
        <v>169</v>
      </c>
    </row>
    <row r="104" spans="2:2">
      <c r="B104" t="s">
        <v>170</v>
      </c>
    </row>
    <row r="105" spans="2:2">
      <c r="B105" t="s">
        <v>171</v>
      </c>
    </row>
    <row r="106" spans="2:2">
      <c r="B106" t="s">
        <v>172</v>
      </c>
    </row>
    <row r="107" spans="2:2">
      <c r="B107" t="s">
        <v>173</v>
      </c>
    </row>
    <row r="108" spans="2:2">
      <c r="B108" t="s">
        <v>174</v>
      </c>
    </row>
    <row r="109" spans="2:2">
      <c r="B109" t="s">
        <v>175</v>
      </c>
    </row>
    <row r="110" spans="2:2">
      <c r="B110" t="s">
        <v>176</v>
      </c>
    </row>
    <row r="111" spans="2:2">
      <c r="B111" t="s">
        <v>177</v>
      </c>
    </row>
    <row r="112" spans="2:2">
      <c r="B112" t="s">
        <v>178</v>
      </c>
    </row>
    <row r="113" spans="2:2">
      <c r="B113" t="s">
        <v>179</v>
      </c>
    </row>
    <row r="114" spans="2:2">
      <c r="B114" t="s">
        <v>180</v>
      </c>
    </row>
    <row r="115" spans="2:2">
      <c r="B115" t="s">
        <v>181</v>
      </c>
    </row>
    <row r="116" spans="2:2">
      <c r="B116" t="s">
        <v>182</v>
      </c>
    </row>
    <row r="117" spans="2:2">
      <c r="B117" t="s">
        <v>183</v>
      </c>
    </row>
    <row r="118" spans="2:2">
      <c r="B118" t="s">
        <v>184</v>
      </c>
    </row>
    <row r="119" spans="2:2">
      <c r="B119" t="s">
        <v>185</v>
      </c>
    </row>
    <row r="120" spans="2:2">
      <c r="B120" t="s">
        <v>186</v>
      </c>
    </row>
    <row r="121" spans="2:2">
      <c r="B121" t="s">
        <v>187</v>
      </c>
    </row>
    <row r="122" spans="2:2">
      <c r="B122" t="s">
        <v>188</v>
      </c>
    </row>
    <row r="123" spans="2:2">
      <c r="B123" t="s">
        <v>189</v>
      </c>
    </row>
    <row r="124" spans="2:2">
      <c r="B124" t="s">
        <v>190</v>
      </c>
    </row>
    <row r="125" spans="2:2">
      <c r="B125" t="s">
        <v>192</v>
      </c>
    </row>
    <row r="126" spans="2:2">
      <c r="B126" t="s">
        <v>193</v>
      </c>
    </row>
    <row r="127" spans="2:2">
      <c r="B127" t="s">
        <v>194</v>
      </c>
    </row>
    <row r="128" spans="2:2">
      <c r="B128" t="s">
        <v>195</v>
      </c>
    </row>
    <row r="129" spans="2:2">
      <c r="B129" t="s">
        <v>196</v>
      </c>
    </row>
    <row r="130" spans="2:2">
      <c r="B130" t="s">
        <v>197</v>
      </c>
    </row>
    <row r="131" spans="2:2">
      <c r="B131" t="s">
        <v>198</v>
      </c>
    </row>
    <row r="132" spans="2:2">
      <c r="B132" t="s">
        <v>199</v>
      </c>
    </row>
    <row r="133" spans="2:2">
      <c r="B133" t="s">
        <v>200</v>
      </c>
    </row>
    <row r="134" spans="2:2">
      <c r="B134" t="s">
        <v>201</v>
      </c>
    </row>
    <row r="135" spans="2:2">
      <c r="B135" t="s">
        <v>202</v>
      </c>
    </row>
    <row r="136" spans="2:2">
      <c r="B136" t="s">
        <v>203</v>
      </c>
    </row>
    <row r="137" spans="2:2">
      <c r="B137" t="s">
        <v>204</v>
      </c>
    </row>
    <row r="138" spans="2:2">
      <c r="B138" t="s">
        <v>205</v>
      </c>
    </row>
    <row r="139" spans="2:2">
      <c r="B139" t="s">
        <v>206</v>
      </c>
    </row>
    <row r="140" spans="2:2">
      <c r="B140" t="s">
        <v>207</v>
      </c>
    </row>
    <row r="141" spans="2:2">
      <c r="B141" t="s">
        <v>208</v>
      </c>
    </row>
    <row r="142" spans="2:2">
      <c r="B142" t="s">
        <v>209</v>
      </c>
    </row>
    <row r="143" spans="2:2">
      <c r="B143" t="s">
        <v>210</v>
      </c>
    </row>
    <row r="144" spans="2:2">
      <c r="B144" t="s">
        <v>211</v>
      </c>
    </row>
    <row r="145" spans="2:2">
      <c r="B145" t="s">
        <v>212</v>
      </c>
    </row>
    <row r="146" spans="2:2">
      <c r="B146" t="s">
        <v>213</v>
      </c>
    </row>
    <row r="147" spans="2:2">
      <c r="B147" t="s">
        <v>214</v>
      </c>
    </row>
    <row r="148" spans="2:2">
      <c r="B148" t="s">
        <v>215</v>
      </c>
    </row>
    <row r="149" spans="2:2">
      <c r="B149" t="s">
        <v>216</v>
      </c>
    </row>
    <row r="150" spans="2:2">
      <c r="B150" t="s">
        <v>217</v>
      </c>
    </row>
    <row r="151" spans="2:2">
      <c r="B151" t="s">
        <v>218</v>
      </c>
    </row>
    <row r="152" spans="2:2">
      <c r="B152" t="s">
        <v>228</v>
      </c>
    </row>
    <row r="153" spans="2:2">
      <c r="B153" t="s">
        <v>219</v>
      </c>
    </row>
    <row r="154" spans="2:2">
      <c r="B154" t="s">
        <v>220</v>
      </c>
    </row>
    <row r="155" spans="2:2">
      <c r="B155" t="s">
        <v>221</v>
      </c>
    </row>
    <row r="156" spans="2:2">
      <c r="B156" t="s">
        <v>222</v>
      </c>
    </row>
    <row r="157" spans="2:2">
      <c r="B157" t="s">
        <v>223</v>
      </c>
    </row>
    <row r="158" spans="2:2">
      <c r="B158" t="s">
        <v>224</v>
      </c>
    </row>
    <row r="159" spans="2:2">
      <c r="B159" t="s">
        <v>225</v>
      </c>
    </row>
    <row r="160" spans="2:2">
      <c r="B160" t="s">
        <v>226</v>
      </c>
    </row>
    <row r="161" spans="2:2">
      <c r="B161" t="s">
        <v>227</v>
      </c>
    </row>
    <row r="162" spans="2:2">
      <c r="B162" t="s">
        <v>229</v>
      </c>
    </row>
    <row r="163" spans="2:2">
      <c r="B163" t="s">
        <v>230</v>
      </c>
    </row>
    <row r="164" spans="2:2">
      <c r="B164" t="s">
        <v>80</v>
      </c>
    </row>
    <row r="165" spans="2:2">
      <c r="B165" t="s">
        <v>231</v>
      </c>
    </row>
    <row r="166" spans="2:2">
      <c r="B166" t="s">
        <v>232</v>
      </c>
    </row>
    <row r="167" spans="2:2">
      <c r="B167" t="s">
        <v>233</v>
      </c>
    </row>
    <row r="168" spans="2:2">
      <c r="B168" t="s">
        <v>234</v>
      </c>
    </row>
    <row r="169" spans="2:2">
      <c r="B169" t="s">
        <v>235</v>
      </c>
    </row>
    <row r="170" spans="2:2">
      <c r="B170" t="s">
        <v>236</v>
      </c>
    </row>
    <row r="171" spans="2:2">
      <c r="B171" t="s">
        <v>77</v>
      </c>
    </row>
    <row r="172" spans="2:2">
      <c r="B172" t="s">
        <v>237</v>
      </c>
    </row>
    <row r="173" spans="2:2">
      <c r="B173" t="s">
        <v>238</v>
      </c>
    </row>
    <row r="174" spans="2:2">
      <c r="B174" t="s">
        <v>239</v>
      </c>
    </row>
    <row r="175" spans="2:2">
      <c r="B175" t="s">
        <v>240</v>
      </c>
    </row>
    <row r="176" spans="2:2">
      <c r="B176" t="s">
        <v>241</v>
      </c>
    </row>
    <row r="177" spans="2:2">
      <c r="B177" t="s">
        <v>242</v>
      </c>
    </row>
    <row r="178" spans="2:2">
      <c r="B178" t="s">
        <v>243</v>
      </c>
    </row>
    <row r="179" spans="2:2">
      <c r="B179" t="s">
        <v>244</v>
      </c>
    </row>
    <row r="180" spans="2:2">
      <c r="B180" t="s">
        <v>245</v>
      </c>
    </row>
    <row r="181" spans="2:2">
      <c r="B181" t="s">
        <v>247</v>
      </c>
    </row>
    <row r="182" spans="2:2">
      <c r="B182" t="s">
        <v>248</v>
      </c>
    </row>
    <row r="183" spans="2:2">
      <c r="B183" t="s">
        <v>249</v>
      </c>
    </row>
    <row r="184" spans="2:2">
      <c r="B184" t="s">
        <v>250</v>
      </c>
    </row>
    <row r="185" spans="2:2">
      <c r="B185" t="s">
        <v>251</v>
      </c>
    </row>
    <row r="186" spans="2:2">
      <c r="B186" t="s">
        <v>252</v>
      </c>
    </row>
    <row r="187" spans="2:2">
      <c r="B187" t="s">
        <v>253</v>
      </c>
    </row>
    <row r="188" spans="2:2">
      <c r="B188" t="s">
        <v>254</v>
      </c>
    </row>
    <row r="189" spans="2:2">
      <c r="B189" t="s">
        <v>255</v>
      </c>
    </row>
    <row r="190" spans="2:2">
      <c r="B190" t="s">
        <v>256</v>
      </c>
    </row>
    <row r="191" spans="2:2">
      <c r="B191" t="s">
        <v>257</v>
      </c>
    </row>
    <row r="192" spans="2:2">
      <c r="B192" t="s">
        <v>258</v>
      </c>
    </row>
    <row r="193" spans="2:2">
      <c r="B193" t="s">
        <v>259</v>
      </c>
    </row>
    <row r="194" spans="2:2">
      <c r="B194" t="s">
        <v>260</v>
      </c>
    </row>
    <row r="195" spans="2:2">
      <c r="B195" t="s">
        <v>261</v>
      </c>
    </row>
    <row r="196" spans="2:2">
      <c r="B196" t="s">
        <v>262</v>
      </c>
    </row>
    <row r="197" spans="2:2">
      <c r="B197" t="s">
        <v>246</v>
      </c>
    </row>
    <row r="198" spans="2:2">
      <c r="B198" t="s">
        <v>263</v>
      </c>
    </row>
    <row r="199" spans="2:2">
      <c r="B199" t="s">
        <v>264</v>
      </c>
    </row>
    <row r="200" spans="2:2">
      <c r="B200" t="s">
        <v>265</v>
      </c>
    </row>
    <row r="201" spans="2:2">
      <c r="B201" t="s">
        <v>266</v>
      </c>
    </row>
    <row r="202" spans="2:2">
      <c r="B202" t="s">
        <v>267</v>
      </c>
    </row>
    <row r="203" spans="2:2">
      <c r="B203" t="s">
        <v>268</v>
      </c>
    </row>
    <row r="204" spans="2:2">
      <c r="B204" t="s">
        <v>269</v>
      </c>
    </row>
    <row r="205" spans="2:2">
      <c r="B205" t="s">
        <v>270</v>
      </c>
    </row>
    <row r="206" spans="2:2">
      <c r="B206" t="s">
        <v>271</v>
      </c>
    </row>
    <row r="207" spans="2:2">
      <c r="B207" t="s">
        <v>272</v>
      </c>
    </row>
    <row r="208" spans="2:2">
      <c r="B208" t="s">
        <v>273</v>
      </c>
    </row>
    <row r="209" spans="2:2">
      <c r="B209" t="s">
        <v>274</v>
      </c>
    </row>
    <row r="210" spans="2:2">
      <c r="B210" t="s">
        <v>275</v>
      </c>
    </row>
    <row r="211" spans="2:2">
      <c r="B211" t="s">
        <v>276</v>
      </c>
    </row>
    <row r="212" spans="2:2">
      <c r="B212" t="s">
        <v>277</v>
      </c>
    </row>
    <row r="213" spans="2:2">
      <c r="B213" t="s">
        <v>278</v>
      </c>
    </row>
    <row r="214" spans="2:2">
      <c r="B214" t="s">
        <v>279</v>
      </c>
    </row>
    <row r="215" spans="2:2">
      <c r="B215" t="s">
        <v>280</v>
      </c>
    </row>
    <row r="216" spans="2:2">
      <c r="B216" t="s">
        <v>281</v>
      </c>
    </row>
    <row r="217" spans="2:2">
      <c r="B217" t="s">
        <v>78</v>
      </c>
    </row>
    <row r="218" spans="2:2">
      <c r="B218" t="s">
        <v>282</v>
      </c>
    </row>
    <row r="219" spans="2:2">
      <c r="B219" t="s">
        <v>283</v>
      </c>
    </row>
    <row r="220" spans="2:2">
      <c r="B220" t="s">
        <v>284</v>
      </c>
    </row>
    <row r="221" spans="2:2">
      <c r="B221" t="s">
        <v>285</v>
      </c>
    </row>
    <row r="222" spans="2:2">
      <c r="B222" t="s">
        <v>286</v>
      </c>
    </row>
    <row r="223" spans="2:2">
      <c r="B223" t="s">
        <v>287</v>
      </c>
    </row>
    <row r="224" spans="2:2">
      <c r="B224" t="s">
        <v>288</v>
      </c>
    </row>
    <row r="225" spans="2:2">
      <c r="B225" t="s">
        <v>289</v>
      </c>
    </row>
    <row r="226" spans="2:2">
      <c r="B226" t="s">
        <v>290</v>
      </c>
    </row>
    <row r="227" spans="2:2">
      <c r="B227" t="s">
        <v>291</v>
      </c>
    </row>
    <row r="228" spans="2:2">
      <c r="B228" t="s">
        <v>292</v>
      </c>
    </row>
    <row r="229" spans="2:2">
      <c r="B229" t="s">
        <v>293</v>
      </c>
    </row>
    <row r="230" spans="2:2">
      <c r="B230" t="s">
        <v>294</v>
      </c>
    </row>
  </sheetData>
  <sortState xmlns:xlrd2="http://schemas.microsoft.com/office/spreadsheetml/2017/richdata2" ref="D3:K10">
    <sortCondition descending="1" ref="H3:H10"/>
  </sortState>
  <customSheetViews>
    <customSheetView guid="{0D47F1A7-37DF-4DE0-9F35-3553A0248482}">
      <selection sqref="A1:A2"/>
      <pageMargins left="0.7" right="0.7" top="0.75" bottom="0.75" header="0.3" footer="0.3"/>
    </customSheetView>
  </customSheetViews>
  <phoneticPr fontId="20" type="noConversion"/>
  <dataValidations count="1">
    <dataValidation type="list" allowBlank="1" showInputMessage="1" showErrorMessage="1" sqref="G26:G28 G38:G65536 G11 G12:G15 G1:G10" xr:uid="{00000000-0002-0000-0200-000000000000}">
      <formula1>Countries</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4B3C37BCB0FFE4D8352AA7ADD976861" ma:contentTypeVersion="0" ma:contentTypeDescription="Opret et nyt dokument." ma:contentTypeScope="" ma:versionID="17e5ad50418da750bf8a96f0e16f9779">
  <xsd:schema xmlns:xsd="http://www.w3.org/2001/XMLSchema" xmlns:xs="http://www.w3.org/2001/XMLSchema" xmlns:p="http://schemas.microsoft.com/office/2006/metadata/properties" targetNamespace="http://schemas.microsoft.com/office/2006/metadata/properties" ma:root="true" ma:fieldsID="9ae4e6eb03f2a2f70bea8248fcb5e6a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516EBF-030B-474F-A346-A8DC2C8EDE1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B17B3D-74B6-4DFF-AE3A-0D1DE33D3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60D2945-F63F-4BA2-ADC9-60B933EE6A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ITC</vt:lpstr>
      <vt:lpstr>Instruction Manual</vt:lpstr>
      <vt:lpstr>AgeGroup</vt:lpstr>
      <vt:lpstr>AgeGroups</vt:lpstr>
      <vt:lpstr>Countries</vt:lpstr>
      <vt:lpstr>Cups</vt:lpstr>
      <vt:lpstr>EventChoice</vt:lpstr>
      <vt:lpstr>EventNumber</vt:lpstr>
      <vt:lpstr>HostCountry</vt:lpstr>
      <vt:lpstr>HostPlace</vt:lpstr>
      <vt:lpstr>position</vt:lpstr>
      <vt:lpstr>'Instruction Manual'!Print_Area</vt:lpstr>
      <vt:lpstr>ITC!Print_Area</vt:lpstr>
    </vt:vector>
  </TitlesOfParts>
  <Company>Die Post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dtaschner@iishf.com</dc:creator>
  <cp:lastModifiedBy>Simon Price</cp:lastModifiedBy>
  <cp:lastPrinted>2021-02-13T21:13:47Z</cp:lastPrinted>
  <dcterms:created xsi:type="dcterms:W3CDTF">2001-02-19T13:26:46Z</dcterms:created>
  <dcterms:modified xsi:type="dcterms:W3CDTF">2025-07-21T14:34:11Z</dcterms:modified>
</cp:coreProperties>
</file>